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.alero.local\CONTABILIDADE\ARQUIVOS DC\RECEITAS\REPASSES\PLANILHAS PUBLICADAS\"/>
    </mc:Choice>
  </mc:AlternateContent>
  <xr:revisionPtr revIDLastSave="0" documentId="13_ncr:1_{E91C57CD-AFF5-4F61-9C84-1A5F8F6241BA}" xr6:coauthVersionLast="47" xr6:coauthVersionMax="47" xr10:uidLastSave="{00000000-0000-0000-0000-000000000000}"/>
  <bookViews>
    <workbookView xWindow="-120" yWindow="-120" windowWidth="29040" windowHeight="15840" tabRatio="738" xr2:uid="{00000000-000D-0000-FFFF-FFFF00000000}"/>
  </bookViews>
  <sheets>
    <sheet name="DUODÉCIMOS RECEBIDOS - 2026" sheetId="9" r:id="rId1"/>
    <sheet name="DUODÉCIMOS RECEBIDOS em 2022" sheetId="10" state="hidden" r:id="rId2"/>
    <sheet name="DUODÉCIMOS RECEBIDOS em 2021" sheetId="11" state="hidden" r:id="rId3"/>
    <sheet name="DUODÉCIMOS RECEBIDOS em 2020" sheetId="12" state="hidden" r:id="rId4"/>
  </sheets>
  <definedNames>
    <definedName name="_xlnm._FilterDatabase" localSheetId="0" hidden="1">'DUODÉCIMOS RECEBIDOS - 2026'!$A$5:$I$16</definedName>
    <definedName name="_xlnm._FilterDatabase" localSheetId="3" hidden="1">'DUODÉCIMOS RECEBIDOS em 2020'!$A$5:$I$16</definedName>
    <definedName name="_xlnm._FilterDatabase" localSheetId="2" hidden="1">'DUODÉCIMOS RECEBIDOS em 2021'!$A$5:$I$16</definedName>
    <definedName name="_xlnm._FilterDatabase" localSheetId="1" hidden="1">'DUODÉCIMOS RECEBIDOS em 2022'!$A$5:$I$16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9" l="1"/>
  <c r="I14" i="9"/>
  <c r="I13" i="9"/>
  <c r="I11" i="9"/>
  <c r="G10" i="9"/>
  <c r="G17" i="9"/>
  <c r="I17" i="9"/>
  <c r="G16" i="9"/>
  <c r="I16" i="9"/>
  <c r="G15" i="9"/>
  <c r="I15" i="9"/>
  <c r="G14" i="9"/>
  <c r="G13" i="9"/>
  <c r="G12" i="9"/>
  <c r="I12" i="9"/>
  <c r="G11" i="9"/>
  <c r="I7" i="9"/>
  <c r="I8" i="9"/>
  <c r="I9" i="9"/>
  <c r="G7" i="9"/>
  <c r="G8" i="9"/>
  <c r="G9" i="9"/>
  <c r="F18" i="12"/>
  <c r="E18" i="12"/>
  <c r="D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H6" i="12" s="1"/>
  <c r="E18" i="11"/>
  <c r="F18" i="11"/>
  <c r="D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6" i="11"/>
  <c r="G6" i="11"/>
  <c r="H6" i="11" s="1"/>
  <c r="I14" i="10"/>
  <c r="I15" i="10"/>
  <c r="I16" i="10"/>
  <c r="I17" i="10"/>
  <c r="G7" i="10"/>
  <c r="G8" i="10"/>
  <c r="G9" i="10"/>
  <c r="G10" i="10"/>
  <c r="G11" i="10"/>
  <c r="G12" i="10"/>
  <c r="G13" i="10"/>
  <c r="G14" i="10"/>
  <c r="G15" i="10"/>
  <c r="G16" i="10"/>
  <c r="G17" i="10"/>
  <c r="G6" i="10"/>
  <c r="H6" i="10" s="1"/>
  <c r="I6" i="10"/>
  <c r="D18" i="10"/>
  <c r="F18" i="10"/>
  <c r="I13" i="10"/>
  <c r="I12" i="10"/>
  <c r="I11" i="10"/>
  <c r="I10" i="10"/>
  <c r="I9" i="10"/>
  <c r="I8" i="10"/>
  <c r="I7" i="10"/>
  <c r="E18" i="10"/>
  <c r="I10" i="9" l="1"/>
  <c r="D18" i="9"/>
  <c r="G18" i="12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G18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G18" i="10"/>
  <c r="E18" i="9"/>
  <c r="H18" i="12" l="1"/>
  <c r="H18" i="11"/>
  <c r="H7" i="10"/>
  <c r="F18" i="9"/>
  <c r="H8" i="10" l="1"/>
  <c r="H9" i="10" s="1"/>
  <c r="H10" i="10" s="1"/>
  <c r="H11" i="10" s="1"/>
  <c r="H12" i="10" s="1"/>
  <c r="H13" i="10" s="1"/>
  <c r="H14" i="10" s="1"/>
  <c r="H15" i="10" s="1"/>
  <c r="H16" i="10" s="1"/>
  <c r="H17" i="10" s="1"/>
  <c r="H18" i="10"/>
  <c r="I6" i="9"/>
  <c r="G6" i="9" l="1"/>
  <c r="H18" i="9" s="1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</calcChain>
</file>

<file path=xl/sharedStrings.xml><?xml version="1.0" encoding="utf-8"?>
<sst xmlns="http://schemas.openxmlformats.org/spreadsheetml/2006/main" count="152" uniqueCount="38">
  <si>
    <r>
      <t xml:space="preserve">DIFERENÇA
</t>
    </r>
    <r>
      <rPr>
        <b/>
        <sz val="8"/>
        <color theme="0"/>
        <rFont val="Calibri"/>
        <family val="2"/>
        <scheme val="minor"/>
      </rPr>
      <t>Previsto x Repassado</t>
    </r>
  </si>
  <si>
    <t>LEGISLAÇÃO</t>
  </si>
  <si>
    <r>
      <t xml:space="preserve">DIFERENÇA 
</t>
    </r>
    <r>
      <rPr>
        <b/>
        <sz val="8"/>
        <color theme="0"/>
        <rFont val="Calibri"/>
        <family val="2"/>
        <scheme val="minor"/>
      </rPr>
      <t>Acumulado</t>
    </r>
  </si>
  <si>
    <r>
      <t xml:space="preserve">MÊS
</t>
    </r>
    <r>
      <rPr>
        <b/>
        <sz val="8"/>
        <color theme="0"/>
        <rFont val="Calibri"/>
        <family val="2"/>
        <scheme val="minor"/>
      </rPr>
      <t>Apuração da Receita</t>
    </r>
  </si>
  <si>
    <r>
      <t xml:space="preserve">MÊS
</t>
    </r>
    <r>
      <rPr>
        <b/>
        <sz val="8"/>
        <color theme="0"/>
        <rFont val="Calibri"/>
        <family val="2"/>
        <scheme val="minor"/>
      </rPr>
      <t>Repasse de Duodécimo</t>
    </r>
  </si>
  <si>
    <r>
      <t xml:space="preserve">% 
</t>
    </r>
    <r>
      <rPr>
        <b/>
        <sz val="8"/>
        <color theme="0"/>
        <rFont val="Calibri"/>
        <family val="2"/>
        <scheme val="minor"/>
      </rPr>
      <t xml:space="preserve"> Repassado x Previsto </t>
    </r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</si>
  <si>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</si>
  <si>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</si>
  <si>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</si>
  <si>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</si>
  <si>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</si>
  <si>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</si>
  <si>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</si>
  <si>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</si>
  <si>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</si>
  <si>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</si>
  <si>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</si>
  <si>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</si>
  <si>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-</t>
  </si>
  <si>
    <t>VALOR INICIAL 
Previsto</t>
  </si>
  <si>
    <t>DUODÉCIMO
Apurado pelo TCE/RO</t>
  </si>
  <si>
    <t>VALOR REPASSADO
Realizado</t>
  </si>
  <si>
    <t>ASSEMBLEIA LEGISLATIVA DO ESTADO DE RONDÔNIA</t>
  </si>
  <si>
    <r>
      <rPr>
        <b/>
        <sz val="11"/>
        <rFont val="Calibri"/>
        <family val="2"/>
        <scheme val="minor"/>
      </rPr>
      <t>Decreto n.º 26.823, de 14 de janeiro de 2022.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2022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</si>
  <si>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Decreto n.º 25.760, de 21 de janeiro de 2021.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2021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</si>
  <si>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Decreto n.º 24.651, de 7 de janeiro de 2020.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2020</t>
    </r>
  </si>
  <si>
    <t>DUODÉCIMOS RECEBIDOS - 2022</t>
  </si>
  <si>
    <t>DUODÉCIMOS RECEBIDOS - 2021</t>
  </si>
  <si>
    <t>DUODÉCIMOS RECEBIDOS - 2020</t>
  </si>
  <si>
    <t>REPASSE RECEBIDO
Realizado</t>
  </si>
  <si>
    <t>TOTAIS</t>
  </si>
  <si>
    <r>
      <t xml:space="preserve">DIFERENÇA MÊS
</t>
    </r>
    <r>
      <rPr>
        <b/>
        <sz val="8"/>
        <color theme="0"/>
        <rFont val="Calibri"/>
        <family val="2"/>
        <scheme val="minor"/>
      </rPr>
      <t>Previsto x Repassado</t>
    </r>
  </si>
  <si>
    <t>DIFERENÇA ACUMULADA</t>
  </si>
  <si>
    <t>O valores efetivamente recebidos tem como base a apuração da receita do mês anterior ao do recebimento.</t>
  </si>
  <si>
    <t>REPASSES MENSAIS RECEBIDOS - 2026</t>
  </si>
  <si>
    <t xml:space="preserve">O valor inicial previsto tem como fundamento o Decreto n° 31.226 de 22 de janeiro de 2026, estabelece o cronograma de execução de desembolso mensais e bimestrais e programação financeira por Unidade, Órgão e Poder para o exercício de 2026. </t>
  </si>
  <si>
    <r>
      <rPr>
        <b/>
        <sz val="11"/>
        <rFont val="Calibri"/>
        <family val="2"/>
        <scheme val="minor"/>
      </rPr>
      <t>Decreto n° 31.226 de 22 de janeiro de 2026.</t>
    </r>
    <r>
      <rPr>
        <sz val="11"/>
        <rFont val="Calibri"/>
        <family val="2"/>
        <scheme val="minor"/>
      </rPr>
      <t xml:space="preserve">
E</t>
    </r>
    <r>
      <rPr>
        <sz val="10"/>
        <rFont val="Calibri"/>
        <family val="2"/>
        <scheme val="minor"/>
      </rPr>
      <t>stabelece o cronograma de execução de desembolso mensais e bimestrais e programação financeira por Unidade, Órgão e Poder para o exercício de 2026.</t>
    </r>
  </si>
  <si>
    <t>Atualizado em 22/06/2026.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</si>
</sst>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1"/>
      <color indexed="8"/>
      <name val="Calibri"/>
      <family val="2"/>
      <scheme val="minor"/>
    </font>
    <font>
      <sz val="6"/>
      <color rgb="FF151F26"/>
      <name val="ArialMT-Identity-H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5">
    <xf numFmtId="0" fontId="0" fillId="0" borderId="0"/>
    <xf numFmtId="44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4" fontId="3" fillId="0" borderId="0" xfId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/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</cellXfs>
  <cellStyles count="5">
    <cellStyle name="Moeda" xfId="1" builtinId="4"/>
    <cellStyle name="Moeda 2" xfId="4" xr:uid="{0928A2F7-5EE2-46FF-8E3A-A029BDC4EEEA}"/>
    <cellStyle name="Normal" xfId="0" builtinId="0"/>
    <cellStyle name="Normal 2" xfId="2" xr:uid="{DBE479EE-66CF-4C99-A9A4-46FD4B0B377B}"/>
    <cellStyle name="Vírgula 2" xfId="3" xr:uid="{DD1DF7B2-E83F-4806-B134-517EF383B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F994424-DB7C-4D06-AB3E-1DE938AF2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7534A-330E-45D3-B90F-FA24E26E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B38475-4571-415B-9830-744F739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1A0C0E-4C1A-4F54-9DFB-BCE93544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489B-9C86-412F-B509-1C9315BF7946}">
  <sheetPr>
    <pageSetUpPr fitToPage="1"/>
  </sheetPr>
  <dimension ref="A1:N28"/>
  <sheetViews>
    <sheetView showGridLines="0" tabSelected="1" zoomScaleNormal="100" workbookViewId="0">
      <selection activeCell="E12" sqref="E12"/>
    </sheetView>
  </sheetViews>
  <sheetFormatPr defaultColWidth="9.140625"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4" t="s">
        <v>34</v>
      </c>
      <c r="C2" s="14"/>
      <c r="D2" s="14"/>
      <c r="E2" s="14"/>
      <c r="F2" s="14"/>
      <c r="G2" s="14"/>
      <c r="H2" s="14"/>
      <c r="I2" s="3"/>
    </row>
    <row r="3" spans="1:9" ht="13.5" customHeight="1" x14ac:dyDescent="0.25">
      <c r="B3" s="15" t="s">
        <v>22</v>
      </c>
      <c r="C3" s="15"/>
      <c r="D3" s="15"/>
      <c r="E3" s="15"/>
      <c r="F3" s="15"/>
      <c r="G3" s="15"/>
      <c r="H3" s="15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7" t="s">
        <v>3</v>
      </c>
      <c r="B5" s="7" t="s">
        <v>4</v>
      </c>
      <c r="C5" s="8" t="s">
        <v>1</v>
      </c>
      <c r="D5" s="7" t="s">
        <v>19</v>
      </c>
      <c r="E5" s="7" t="s">
        <v>20</v>
      </c>
      <c r="F5" s="7" t="s">
        <v>29</v>
      </c>
      <c r="G5" s="7" t="s">
        <v>31</v>
      </c>
      <c r="H5" s="7" t="s">
        <v>32</v>
      </c>
      <c r="I5" s="7" t="s">
        <v>5</v>
      </c>
    </row>
    <row r="6" spans="1:9" ht="20.100000000000001" customHeight="1" thickBot="1" x14ac:dyDescent="0.3">
      <c r="A6" s="9" t="s">
        <v>6</v>
      </c>
      <c r="B6" s="9" t="s">
        <v>7</v>
      </c>
      <c r="C6" s="22" t="s">
        <v>36</v>
      </c>
      <c r="D6" s="13">
        <v>93175021.829999998</v>
      </c>
      <c r="E6" s="13">
        <v>56269097.509999998</v>
      </c>
      <c r="F6" s="13">
        <v>56269097.509999998</v>
      </c>
      <c r="G6" s="13">
        <f>F6-D6</f>
        <v>-36905924.32</v>
      </c>
      <c r="H6" s="13">
        <f>G6</f>
        <v>-36905924.32</v>
      </c>
      <c r="I6" s="13">
        <f>(F6/D6-1)*100</f>
        <v>-39.609246765013609</v>
      </c>
    </row>
    <row r="7" spans="1:9" ht="20.100000000000001" customHeight="1" thickBot="1" x14ac:dyDescent="0.3">
      <c r="A7" s="9" t="s">
        <v>7</v>
      </c>
      <c r="B7" s="9" t="s">
        <v>8</v>
      </c>
      <c r="C7" s="23"/>
      <c r="D7" s="13">
        <v>34944766.509999998</v>
      </c>
      <c r="E7" s="13">
        <v>45185543.030000001</v>
      </c>
      <c r="F7" s="13">
        <v>45185543.030000001</v>
      </c>
      <c r="G7" s="13">
        <f t="shared" ref="G7:G17" si="0">F7-D7</f>
        <v>10240776.520000003</v>
      </c>
      <c r="H7" s="13">
        <f>H6+G7</f>
        <v>-26665147.799999997</v>
      </c>
      <c r="I7" s="13">
        <f t="shared" ref="I7:I17" si="1">(F7/D7-1)*100</f>
        <v>29.305608658365024</v>
      </c>
    </row>
    <row r="8" spans="1:9" ht="20.100000000000001" customHeight="1" thickBot="1" x14ac:dyDescent="0.3">
      <c r="A8" s="9" t="s">
        <v>8</v>
      </c>
      <c r="B8" s="9" t="s">
        <v>9</v>
      </c>
      <c r="C8" s="23"/>
      <c r="D8" s="13">
        <v>42988868.82</v>
      </c>
      <c r="E8" s="13">
        <v>53633881.560000002</v>
      </c>
      <c r="F8" s="13">
        <v>53633881.560000002</v>
      </c>
      <c r="G8" s="13">
        <f t="shared" si="0"/>
        <v>10645012.740000002</v>
      </c>
      <c r="H8" s="13">
        <f t="shared" ref="H8:H17" si="2">H7+G8</f>
        <v>-16020135.059999995</v>
      </c>
      <c r="I8" s="13">
        <f t="shared" si="1"/>
        <v>24.762253653549383</v>
      </c>
    </row>
    <row r="9" spans="1:9" ht="20.100000000000001" customHeight="1" thickBot="1" x14ac:dyDescent="0.3">
      <c r="A9" s="9" t="s">
        <v>9</v>
      </c>
      <c r="B9" s="9" t="s">
        <v>10</v>
      </c>
      <c r="C9" s="23"/>
      <c r="D9" s="13">
        <v>50017609.359999999</v>
      </c>
      <c r="E9" s="13">
        <f>41440249.68</f>
        <v>41440249.68</v>
      </c>
      <c r="F9" s="13">
        <v>41440249.68</v>
      </c>
      <c r="G9" s="13">
        <f t="shared" si="0"/>
        <v>-8577359.6799999997</v>
      </c>
      <c r="H9" s="13">
        <f t="shared" si="2"/>
        <v>-24597494.739999995</v>
      </c>
      <c r="I9" s="13">
        <f t="shared" si="1"/>
        <v>-17.148679814472445</v>
      </c>
    </row>
    <row r="10" spans="1:9" ht="20.100000000000001" customHeight="1" thickBot="1" x14ac:dyDescent="0.3">
      <c r="A10" s="9" t="s">
        <v>10</v>
      </c>
      <c r="B10" s="9" t="s">
        <v>11</v>
      </c>
      <c r="C10" s="23"/>
      <c r="D10" s="13">
        <v>33193266.879999999</v>
      </c>
      <c r="E10" s="13">
        <v>46224080.140000001</v>
      </c>
      <c r="F10" s="13">
        <v>46224080.140000001</v>
      </c>
      <c r="G10" s="13">
        <f t="shared" si="0"/>
        <v>13030813.260000002</v>
      </c>
      <c r="H10" s="13">
        <f t="shared" si="2"/>
        <v>-11566681.479999993</v>
      </c>
      <c r="I10" s="13">
        <f t="shared" si="1"/>
        <v>39.257399119854284</v>
      </c>
    </row>
    <row r="11" spans="1:9" ht="20.100000000000001" customHeight="1" thickBot="1" x14ac:dyDescent="0.3">
      <c r="A11" s="9" t="s">
        <v>11</v>
      </c>
      <c r="B11" s="9" t="s">
        <v>12</v>
      </c>
      <c r="C11" s="23"/>
      <c r="D11" s="13">
        <v>39376776.009999998</v>
      </c>
      <c r="E11" s="13">
        <v>51801963.229999997</v>
      </c>
      <c r="F11" s="13">
        <v>51801963.229999997</v>
      </c>
      <c r="G11" s="13">
        <f t="shared" si="0"/>
        <v>12425187.219999999</v>
      </c>
      <c r="H11" s="13">
        <f t="shared" si="2"/>
        <v>858505.74000000581</v>
      </c>
      <c r="I11" s="13">
        <f t="shared" si="1"/>
        <v>31.554607763836586</v>
      </c>
    </row>
    <row r="12" spans="1:9" ht="20.100000000000001" customHeight="1" thickBot="1" x14ac:dyDescent="0.3">
      <c r="A12" s="9" t="s">
        <v>12</v>
      </c>
      <c r="B12" s="9" t="s">
        <v>13</v>
      </c>
      <c r="C12" s="23"/>
      <c r="D12" s="13">
        <v>47179210.969999999</v>
      </c>
      <c r="E12" s="13"/>
      <c r="F12" s="13"/>
      <c r="G12" s="13">
        <f t="shared" si="0"/>
        <v>-47179210.969999999</v>
      </c>
      <c r="H12" s="13">
        <f t="shared" si="2"/>
        <v>-46320705.229999989</v>
      </c>
      <c r="I12" s="13">
        <f t="shared" si="1"/>
        <v>-100</v>
      </c>
    </row>
    <row r="13" spans="1:9" ht="20.100000000000001" customHeight="1" thickBot="1" x14ac:dyDescent="0.3">
      <c r="A13" s="9" t="s">
        <v>13</v>
      </c>
      <c r="B13" s="9" t="s">
        <v>14</v>
      </c>
      <c r="C13" s="23"/>
      <c r="D13" s="13">
        <v>35792791.840000004</v>
      </c>
      <c r="E13" s="13"/>
      <c r="F13" s="13"/>
      <c r="G13" s="13">
        <f t="shared" si="0"/>
        <v>-35792791.840000004</v>
      </c>
      <c r="H13" s="13">
        <f t="shared" si="2"/>
        <v>-82113497.069999993</v>
      </c>
      <c r="I13" s="13">
        <f t="shared" si="1"/>
        <v>-100</v>
      </c>
    </row>
    <row r="14" spans="1:9" ht="20.100000000000001" customHeight="1" thickBot="1" x14ac:dyDescent="0.3">
      <c r="A14" s="9" t="s">
        <v>14</v>
      </c>
      <c r="B14" s="9" t="s">
        <v>15</v>
      </c>
      <c r="C14" s="23"/>
      <c r="D14" s="13">
        <v>40553697.270000003</v>
      </c>
      <c r="E14" s="13"/>
      <c r="F14" s="13"/>
      <c r="G14" s="13">
        <f t="shared" si="0"/>
        <v>-40553697.270000003</v>
      </c>
      <c r="H14" s="13">
        <f t="shared" si="2"/>
        <v>-122667194.34</v>
      </c>
      <c r="I14" s="13">
        <f t="shared" si="1"/>
        <v>-100</v>
      </c>
    </row>
    <row r="15" spans="1:9" ht="20.100000000000001" customHeight="1" thickBot="1" x14ac:dyDescent="0.3">
      <c r="A15" s="9" t="s">
        <v>15</v>
      </c>
      <c r="B15" s="9" t="s">
        <v>16</v>
      </c>
      <c r="C15" s="23"/>
      <c r="D15" s="13">
        <v>40417997.810000002</v>
      </c>
      <c r="E15" s="13"/>
      <c r="F15" s="13"/>
      <c r="G15" s="13">
        <f t="shared" si="0"/>
        <v>-40417997.810000002</v>
      </c>
      <c r="H15" s="13">
        <f t="shared" si="2"/>
        <v>-163085192.15000001</v>
      </c>
      <c r="I15" s="13">
        <f t="shared" si="1"/>
        <v>-100</v>
      </c>
    </row>
    <row r="16" spans="1:9" ht="20.100000000000001" customHeight="1" thickBot="1" x14ac:dyDescent="0.3">
      <c r="A16" s="9" t="s">
        <v>16</v>
      </c>
      <c r="B16" s="9" t="s">
        <v>17</v>
      </c>
      <c r="C16" s="23"/>
      <c r="D16" s="13">
        <v>35018767.5</v>
      </c>
      <c r="E16" s="13"/>
      <c r="F16" s="13"/>
      <c r="G16" s="13">
        <f t="shared" si="0"/>
        <v>-35018767.5</v>
      </c>
      <c r="H16" s="13">
        <f t="shared" si="2"/>
        <v>-198103959.65000001</v>
      </c>
      <c r="I16" s="13">
        <f t="shared" si="1"/>
        <v>-100</v>
      </c>
    </row>
    <row r="17" spans="1:14" ht="20.100000000000001" customHeight="1" thickBot="1" x14ac:dyDescent="0.3">
      <c r="A17" s="9" t="s">
        <v>17</v>
      </c>
      <c r="B17" s="9" t="s">
        <v>6</v>
      </c>
      <c r="C17" s="24"/>
      <c r="D17" s="13">
        <v>59850238.220000006</v>
      </c>
      <c r="E17" s="13"/>
      <c r="F17" s="13"/>
      <c r="G17" s="13">
        <f t="shared" si="0"/>
        <v>-59850238.220000006</v>
      </c>
      <c r="H17" s="13">
        <f t="shared" si="2"/>
        <v>-257954197.87</v>
      </c>
      <c r="I17" s="13">
        <f t="shared" si="1"/>
        <v>-100</v>
      </c>
    </row>
    <row r="18" spans="1:14" ht="23.25" customHeight="1" thickBot="1" x14ac:dyDescent="0.3">
      <c r="A18" s="25" t="s">
        <v>30</v>
      </c>
      <c r="B18" s="26"/>
      <c r="C18" s="26"/>
      <c r="D18" s="10">
        <f>SUM(D6:D17)</f>
        <v>552509013.01999998</v>
      </c>
      <c r="E18" s="10">
        <f>SUM(E6:E17)</f>
        <v>294554815.15000004</v>
      </c>
      <c r="F18" s="10">
        <f t="shared" ref="F18" si="3">SUM(F6:F17)</f>
        <v>294554815.15000004</v>
      </c>
      <c r="G18" s="10"/>
      <c r="H18" s="10">
        <f>SUM(G6:G17)</f>
        <v>-257954197.87</v>
      </c>
      <c r="I18" s="11" t="s">
        <v>18</v>
      </c>
    </row>
    <row r="19" spans="1:14" x14ac:dyDescent="0.25">
      <c r="A19" s="1" t="s">
        <v>35</v>
      </c>
    </row>
    <row r="20" spans="1:14" x14ac:dyDescent="0.25">
      <c r="A20" s="1" t="s">
        <v>33</v>
      </c>
    </row>
    <row r="23" spans="1:14" x14ac:dyDescent="0.25">
      <c r="A23" s="1" t="s">
        <v>37</v>
      </c>
    </row>
    <row r="26" spans="1:14" x14ac:dyDescent="0.25">
      <c r="C26" s="5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</sheetData>
  <mergeCells count="2">
    <mergeCell ref="C6:C17"/>
    <mergeCell ref="A18:C18"/>
  </mergeCells>
  <phoneticPr fontId="11" type="noConversion"/>
  <pageMargins left="0.7" right="0.7" top="0.75" bottom="0.75" header="0.3" footer="0.3"/>
  <pageSetup paperSize="9" scale="63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9304-FAA2-4945-8E27-AE9B2268C95E}">
  <sheetPr>
    <pageSetUpPr fitToPage="1"/>
  </sheetPr>
  <dimension ref="A1:I18"/>
  <sheetViews>
    <sheetView showGridLines="0" zoomScaleNormal="100" workbookViewId="0">
      <selection activeCell="B27" sqref="B27"/>
    </sheetView>
  </sheetViews>
  <sheetFormatPr defaultColWidth="9.140625"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4" t="s">
        <v>26</v>
      </c>
      <c r="C2" s="14"/>
      <c r="D2" s="14"/>
      <c r="E2" s="14"/>
      <c r="F2" s="14"/>
      <c r="G2" s="14"/>
      <c r="H2" s="14"/>
      <c r="I2" s="3"/>
    </row>
    <row r="3" spans="1:9" ht="13.5" customHeight="1" x14ac:dyDescent="0.25">
      <c r="B3" s="15" t="s">
        <v>22</v>
      </c>
      <c r="C3" s="15"/>
      <c r="D3" s="15"/>
      <c r="E3" s="15"/>
      <c r="F3" s="15"/>
      <c r="G3" s="15"/>
      <c r="H3" s="15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7" t="s">
        <v>3</v>
      </c>
      <c r="B5" s="7" t="s">
        <v>4</v>
      </c>
      <c r="C5" s="8" t="s">
        <v>1</v>
      </c>
      <c r="D5" s="7" t="s">
        <v>19</v>
      </c>
      <c r="E5" s="7" t="s">
        <v>20</v>
      </c>
      <c r="F5" s="7" t="s">
        <v>21</v>
      </c>
      <c r="G5" s="7" t="s">
        <v>0</v>
      </c>
      <c r="H5" s="7" t="s">
        <v>2</v>
      </c>
      <c r="I5" s="7" t="s">
        <v>5</v>
      </c>
    </row>
    <row r="6" spans="1:9" ht="20.100000000000001" customHeight="1" thickBot="1" x14ac:dyDescent="0.3">
      <c r="A6" s="9" t="s">
        <v>6</v>
      </c>
      <c r="B6" s="9" t="s">
        <v>7</v>
      </c>
      <c r="C6" s="27" t="s">
        <v>23</v>
      </c>
      <c r="D6" s="13">
        <v>26286184</v>
      </c>
      <c r="E6" s="13">
        <v>41035455.630000003</v>
      </c>
      <c r="F6" s="13">
        <v>39404795.460000001</v>
      </c>
      <c r="G6" s="13">
        <f>F6-D6</f>
        <v>13118611.460000001</v>
      </c>
      <c r="H6" s="13">
        <f>G6</f>
        <v>13118611.460000001</v>
      </c>
      <c r="I6" s="13">
        <f>(F6/D6-1)*100</f>
        <v>49.90686917507692</v>
      </c>
    </row>
    <row r="7" spans="1:9" ht="20.100000000000001" customHeight="1" thickBot="1" x14ac:dyDescent="0.3">
      <c r="A7" s="9" t="s">
        <v>7</v>
      </c>
      <c r="B7" s="9" t="s">
        <v>8</v>
      </c>
      <c r="C7" s="28"/>
      <c r="D7" s="13">
        <v>27563780</v>
      </c>
      <c r="E7" s="13">
        <v>32423556.100000001</v>
      </c>
      <c r="F7" s="13">
        <v>32423556.100000001</v>
      </c>
      <c r="G7" s="13">
        <f t="shared" ref="G7:G17" si="0">F7-D7</f>
        <v>4859776.1000000015</v>
      </c>
      <c r="H7" s="13">
        <f t="shared" ref="H7:H17" si="1">H6+G7</f>
        <v>17978387.560000002</v>
      </c>
      <c r="I7" s="13">
        <f t="shared" ref="I7:I12" si="2">(F7/D7-1)*100</f>
        <v>17.631021942563763</v>
      </c>
    </row>
    <row r="8" spans="1:9" ht="20.100000000000001" customHeight="1" thickBot="1" x14ac:dyDescent="0.3">
      <c r="A8" s="9" t="s">
        <v>8</v>
      </c>
      <c r="B8" s="9" t="s">
        <v>9</v>
      </c>
      <c r="C8" s="28"/>
      <c r="D8" s="13">
        <v>23053349</v>
      </c>
      <c r="E8" s="13">
        <v>36130468.859999999</v>
      </c>
      <c r="F8" s="13">
        <v>36130468.859999999</v>
      </c>
      <c r="G8" s="13">
        <f t="shared" si="0"/>
        <v>13077119.859999999</v>
      </c>
      <c r="H8" s="13">
        <f t="shared" si="1"/>
        <v>31055507.420000002</v>
      </c>
      <c r="I8" s="13">
        <f t="shared" si="2"/>
        <v>56.725466915891488</v>
      </c>
    </row>
    <row r="9" spans="1:9" ht="20.100000000000001" customHeight="1" thickBot="1" x14ac:dyDescent="0.3">
      <c r="A9" s="9" t="s">
        <v>9</v>
      </c>
      <c r="B9" s="9" t="s">
        <v>10</v>
      </c>
      <c r="C9" s="28"/>
      <c r="D9" s="13">
        <v>24156853</v>
      </c>
      <c r="E9" s="13">
        <v>29359472.989999998</v>
      </c>
      <c r="F9" s="13">
        <v>29359472.989999998</v>
      </c>
      <c r="G9" s="13">
        <f t="shared" si="0"/>
        <v>5202619.9899999984</v>
      </c>
      <c r="H9" s="13">
        <f t="shared" si="1"/>
        <v>36258127.409999996</v>
      </c>
      <c r="I9" s="13">
        <f t="shared" si="2"/>
        <v>21.536828451951084</v>
      </c>
    </row>
    <row r="10" spans="1:9" ht="20.100000000000001" customHeight="1" thickBot="1" x14ac:dyDescent="0.3">
      <c r="A10" s="9" t="s">
        <v>10</v>
      </c>
      <c r="B10" s="9" t="s">
        <v>11</v>
      </c>
      <c r="C10" s="28"/>
      <c r="D10" s="13">
        <v>26307982</v>
      </c>
      <c r="E10" s="13">
        <v>31526123.949999999</v>
      </c>
      <c r="F10" s="13">
        <v>31526123.949999999</v>
      </c>
      <c r="G10" s="13">
        <f t="shared" si="0"/>
        <v>5218141.9499999993</v>
      </c>
      <c r="H10" s="13">
        <f t="shared" si="1"/>
        <v>41476269.359999999</v>
      </c>
      <c r="I10" s="13">
        <f t="shared" si="2"/>
        <v>19.83482408494881</v>
      </c>
    </row>
    <row r="11" spans="1:9" ht="20.100000000000001" customHeight="1" thickBot="1" x14ac:dyDescent="0.3">
      <c r="A11" s="9" t="s">
        <v>11</v>
      </c>
      <c r="B11" s="9" t="s">
        <v>12</v>
      </c>
      <c r="C11" s="28"/>
      <c r="D11" s="13">
        <v>25616861</v>
      </c>
      <c r="E11" s="13">
        <v>36415944.960000001</v>
      </c>
      <c r="F11" s="13">
        <v>36415944.960000001</v>
      </c>
      <c r="G11" s="13">
        <f t="shared" si="0"/>
        <v>10799083.960000001</v>
      </c>
      <c r="H11" s="13">
        <f t="shared" si="1"/>
        <v>52275353.32</v>
      </c>
      <c r="I11" s="13">
        <f t="shared" si="2"/>
        <v>42.156156290967893</v>
      </c>
    </row>
    <row r="12" spans="1:9" ht="20.100000000000001" customHeight="1" thickBot="1" x14ac:dyDescent="0.3">
      <c r="A12" s="9" t="s">
        <v>12</v>
      </c>
      <c r="B12" s="9" t="s">
        <v>13</v>
      </c>
      <c r="C12" s="28"/>
      <c r="D12" s="13">
        <v>26448612</v>
      </c>
      <c r="E12" s="13">
        <v>34767828.130000003</v>
      </c>
      <c r="F12" s="13">
        <v>34767828.130000003</v>
      </c>
      <c r="G12" s="13">
        <f t="shared" si="0"/>
        <v>8319216.1300000027</v>
      </c>
      <c r="H12" s="13">
        <f t="shared" si="1"/>
        <v>60594569.450000003</v>
      </c>
      <c r="I12" s="13">
        <f t="shared" si="2"/>
        <v>31.454263573453311</v>
      </c>
    </row>
    <row r="13" spans="1:9" ht="20.100000000000001" customHeight="1" thickBot="1" x14ac:dyDescent="0.3">
      <c r="A13" s="9" t="s">
        <v>13</v>
      </c>
      <c r="B13" s="9" t="s">
        <v>14</v>
      </c>
      <c r="C13" s="28"/>
      <c r="D13" s="13">
        <v>28294562</v>
      </c>
      <c r="E13" s="13">
        <v>33668041.420000002</v>
      </c>
      <c r="F13" s="13">
        <v>33668041.420000002</v>
      </c>
      <c r="G13" s="13">
        <f t="shared" si="0"/>
        <v>5373479.4200000018</v>
      </c>
      <c r="H13" s="13">
        <f t="shared" si="1"/>
        <v>65968048.870000005</v>
      </c>
      <c r="I13" s="13">
        <f>(F13/D13-1)*100</f>
        <v>18.991209052820835</v>
      </c>
    </row>
    <row r="14" spans="1:9" ht="20.100000000000001" customHeight="1" thickBot="1" x14ac:dyDescent="0.3">
      <c r="A14" s="9" t="s">
        <v>14</v>
      </c>
      <c r="B14" s="9" t="s">
        <v>15</v>
      </c>
      <c r="C14" s="28"/>
      <c r="D14" s="13">
        <v>25397850</v>
      </c>
      <c r="E14" s="13">
        <v>32510340.210000001</v>
      </c>
      <c r="F14" s="13">
        <v>32510340.210000001</v>
      </c>
      <c r="G14" s="13">
        <f t="shared" si="0"/>
        <v>7112490.2100000009</v>
      </c>
      <c r="H14" s="13">
        <f t="shared" si="1"/>
        <v>73080539.080000013</v>
      </c>
      <c r="I14" s="13">
        <f t="shared" ref="I14:I17" si="3">(F14/D14-1)*100</f>
        <v>28.004300403380601</v>
      </c>
    </row>
    <row r="15" spans="1:9" ht="20.100000000000001" customHeight="1" thickBot="1" x14ac:dyDescent="0.3">
      <c r="A15" s="9" t="s">
        <v>15</v>
      </c>
      <c r="B15" s="9" t="s">
        <v>16</v>
      </c>
      <c r="C15" s="28"/>
      <c r="D15" s="13">
        <v>22992372</v>
      </c>
      <c r="E15" s="13">
        <v>28608495.370000001</v>
      </c>
      <c r="F15" s="13">
        <v>28608495.370000001</v>
      </c>
      <c r="G15" s="13">
        <f t="shared" si="0"/>
        <v>5616123.370000001</v>
      </c>
      <c r="H15" s="13">
        <f t="shared" si="1"/>
        <v>78696662.450000018</v>
      </c>
      <c r="I15" s="13">
        <f t="shared" si="3"/>
        <v>24.426028641151088</v>
      </c>
    </row>
    <row r="16" spans="1:9" ht="20.100000000000001" customHeight="1" thickBot="1" x14ac:dyDescent="0.3">
      <c r="A16" s="9" t="s">
        <v>16</v>
      </c>
      <c r="B16" s="9" t="s">
        <v>17</v>
      </c>
      <c r="C16" s="28"/>
      <c r="D16" s="13">
        <v>24346205</v>
      </c>
      <c r="E16" s="13">
        <v>28516084.550000001</v>
      </c>
      <c r="F16" s="13">
        <v>28516084.550000001</v>
      </c>
      <c r="G16" s="13">
        <f t="shared" si="0"/>
        <v>4169879.5500000007</v>
      </c>
      <c r="H16" s="13">
        <f t="shared" si="1"/>
        <v>82866542.000000015</v>
      </c>
      <c r="I16" s="13">
        <f t="shared" si="3"/>
        <v>17.127431359425426</v>
      </c>
    </row>
    <row r="17" spans="1:9" ht="20.100000000000001" customHeight="1" thickBot="1" x14ac:dyDescent="0.3">
      <c r="A17" s="9" t="s">
        <v>17</v>
      </c>
      <c r="B17" s="9" t="s">
        <v>6</v>
      </c>
      <c r="C17" s="29"/>
      <c r="D17" s="13">
        <v>34555524</v>
      </c>
      <c r="E17" s="13">
        <v>31759370.239999998</v>
      </c>
      <c r="F17" s="13">
        <v>31759370.239999998</v>
      </c>
      <c r="G17" s="13">
        <f t="shared" si="0"/>
        <v>-2796153.7600000016</v>
      </c>
      <c r="H17" s="13">
        <f t="shared" si="1"/>
        <v>80070388.24000001</v>
      </c>
      <c r="I17" s="13">
        <f t="shared" si="3"/>
        <v>-8.0917706818742001</v>
      </c>
    </row>
    <row r="18" spans="1:9" ht="23.25" customHeight="1" thickBot="1" x14ac:dyDescent="0.3">
      <c r="A18" s="12"/>
      <c r="B18" s="10"/>
      <c r="C18" s="10"/>
      <c r="D18" s="10">
        <f>SUM(D6:D17)</f>
        <v>315020134</v>
      </c>
      <c r="E18" s="10">
        <f>SUM(E6:E17)</f>
        <v>396721182.41000003</v>
      </c>
      <c r="F18" s="10">
        <f t="shared" ref="F18:H18" si="4">SUM(F6:F17)</f>
        <v>395090522.24000001</v>
      </c>
      <c r="G18" s="10">
        <f t="shared" si="4"/>
        <v>80070388.24000001</v>
      </c>
      <c r="H18" s="10">
        <f t="shared" si="4"/>
        <v>633439006.62</v>
      </c>
      <c r="I18" s="11" t="s">
        <v>18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8EA3-0491-4C52-9B96-E1355BDD25BD}">
  <sheetPr>
    <pageSetUpPr fitToPage="1"/>
  </sheetPr>
  <dimension ref="A1:I18"/>
  <sheetViews>
    <sheetView showGridLines="0" zoomScaleNormal="100" workbookViewId="0">
      <selection activeCell="C23" sqref="C23"/>
    </sheetView>
  </sheetViews>
  <sheetFormatPr defaultColWidth="9.140625" defaultRowHeight="12.75" x14ac:dyDescent="0.25"/>
  <cols>
    <col min="1" max="2" width="17.5703125" style="17" customWidth="1"/>
    <col min="3" max="3" width="51.42578125" style="17" customWidth="1"/>
    <col min="4" max="4" width="18.42578125" style="17" customWidth="1"/>
    <col min="5" max="5" width="24.140625" style="17" customWidth="1"/>
    <col min="6" max="6" width="24.85546875" style="17" customWidth="1"/>
    <col min="7" max="7" width="18.7109375" style="17" customWidth="1"/>
    <col min="8" max="8" width="18.5703125" style="17" customWidth="1"/>
    <col min="9" max="9" width="14.7109375" style="17" customWidth="1"/>
    <col min="10" max="10" width="21" style="17" customWidth="1"/>
    <col min="11" max="16384" width="9.140625" style="17"/>
  </cols>
  <sheetData>
    <row r="1" spans="1:9" ht="18.75" customHeight="1" x14ac:dyDescent="0.25"/>
    <row r="2" spans="1:9" ht="18.75" customHeight="1" x14ac:dyDescent="0.25">
      <c r="B2" s="16" t="s">
        <v>27</v>
      </c>
      <c r="C2" s="16"/>
      <c r="D2" s="16"/>
      <c r="E2" s="16"/>
      <c r="F2" s="16"/>
      <c r="G2" s="16"/>
      <c r="H2" s="16"/>
      <c r="I2" s="19"/>
    </row>
    <row r="3" spans="1:9" ht="13.5" customHeight="1" x14ac:dyDescent="0.25">
      <c r="B3" s="15" t="s">
        <v>22</v>
      </c>
      <c r="C3" s="15"/>
      <c r="D3" s="15"/>
      <c r="E3" s="15"/>
      <c r="F3" s="15"/>
      <c r="G3" s="15"/>
      <c r="H3" s="15"/>
      <c r="I3" s="20"/>
    </row>
    <row r="4" spans="1:9" ht="21.75" customHeight="1" thickBot="1" x14ac:dyDescent="0.3">
      <c r="A4" s="18"/>
      <c r="B4" s="18"/>
      <c r="C4" s="18"/>
    </row>
    <row r="5" spans="1:9" ht="36" customHeight="1" thickBot="1" x14ac:dyDescent="0.3">
      <c r="A5" s="7" t="s">
        <v>3</v>
      </c>
      <c r="B5" s="7" t="s">
        <v>4</v>
      </c>
      <c r="C5" s="8" t="s">
        <v>1</v>
      </c>
      <c r="D5" s="7" t="s">
        <v>19</v>
      </c>
      <c r="E5" s="7" t="s">
        <v>20</v>
      </c>
      <c r="F5" s="7" t="s">
        <v>21</v>
      </c>
      <c r="G5" s="7" t="s">
        <v>0</v>
      </c>
      <c r="H5" s="7" t="s">
        <v>2</v>
      </c>
      <c r="I5" s="7" t="s">
        <v>5</v>
      </c>
    </row>
    <row r="6" spans="1:9" ht="20.100000000000001" customHeight="1" thickBot="1" x14ac:dyDescent="0.3">
      <c r="A6" s="9" t="s">
        <v>6</v>
      </c>
      <c r="B6" s="9" t="s">
        <v>7</v>
      </c>
      <c r="C6" s="27" t="s">
        <v>24</v>
      </c>
      <c r="D6" s="13">
        <v>47405507</v>
      </c>
      <c r="E6" s="13">
        <v>30027271.57</v>
      </c>
      <c r="F6" s="13">
        <v>30153172.079999998</v>
      </c>
      <c r="G6" s="13">
        <f>F6-D6</f>
        <v>-17252334.920000002</v>
      </c>
      <c r="H6" s="13">
        <f>G6</f>
        <v>-17252334.920000002</v>
      </c>
      <c r="I6" s="13">
        <f>(F6/D6-1)*100</f>
        <v>-36.393102851953472</v>
      </c>
    </row>
    <row r="7" spans="1:9" ht="20.100000000000001" customHeight="1" thickBot="1" x14ac:dyDescent="0.3">
      <c r="A7" s="9" t="s">
        <v>7</v>
      </c>
      <c r="B7" s="9" t="s">
        <v>8</v>
      </c>
      <c r="C7" s="28"/>
      <c r="D7" s="13">
        <v>18851336</v>
      </c>
      <c r="E7" s="13">
        <v>27985948.289999999</v>
      </c>
      <c r="F7" s="13">
        <v>27860047.780000001</v>
      </c>
      <c r="G7" s="13">
        <f t="shared" ref="G7:G17" si="0">F7-D7</f>
        <v>9008711.7800000012</v>
      </c>
      <c r="H7" s="13">
        <f t="shared" ref="H7:H17" si="1">H6+G7</f>
        <v>-8243623.1400000006</v>
      </c>
      <c r="I7" s="13">
        <f t="shared" ref="I7:I12" si="2">(F7/D7-1)*100</f>
        <v>47.78818742607951</v>
      </c>
    </row>
    <row r="8" spans="1:9" ht="20.100000000000001" customHeight="1" thickBot="1" x14ac:dyDescent="0.3">
      <c r="A8" s="9" t="s">
        <v>8</v>
      </c>
      <c r="B8" s="9" t="s">
        <v>9</v>
      </c>
      <c r="C8" s="28"/>
      <c r="D8" s="13">
        <v>20100525</v>
      </c>
      <c r="E8" s="13">
        <v>25285430.100000001</v>
      </c>
      <c r="F8" s="13">
        <v>25285430.100000001</v>
      </c>
      <c r="G8" s="13">
        <f t="shared" si="0"/>
        <v>5184905.1000000015</v>
      </c>
      <c r="H8" s="13">
        <f t="shared" si="1"/>
        <v>-3058718.0399999991</v>
      </c>
      <c r="I8" s="13">
        <f t="shared" si="2"/>
        <v>25.794874014484705</v>
      </c>
    </row>
    <row r="9" spans="1:9" ht="20.100000000000001" customHeight="1" thickBot="1" x14ac:dyDescent="0.3">
      <c r="A9" s="9" t="s">
        <v>9</v>
      </c>
      <c r="B9" s="9" t="s">
        <v>10</v>
      </c>
      <c r="C9" s="28"/>
      <c r="D9" s="13">
        <v>19621708</v>
      </c>
      <c r="E9" s="13">
        <v>23077875.670000002</v>
      </c>
      <c r="F9" s="13">
        <v>23077875.670000002</v>
      </c>
      <c r="G9" s="13">
        <f t="shared" si="0"/>
        <v>3456167.6700000018</v>
      </c>
      <c r="H9" s="13">
        <f t="shared" si="1"/>
        <v>397449.63000000268</v>
      </c>
      <c r="I9" s="13">
        <f t="shared" si="2"/>
        <v>17.614000116605567</v>
      </c>
    </row>
    <row r="10" spans="1:9" ht="20.100000000000001" customHeight="1" thickBot="1" x14ac:dyDescent="0.3">
      <c r="A10" s="9" t="s">
        <v>10</v>
      </c>
      <c r="B10" s="9" t="s">
        <v>11</v>
      </c>
      <c r="C10" s="28"/>
      <c r="D10" s="13">
        <v>19218010</v>
      </c>
      <c r="E10" s="13">
        <v>26139274.129999999</v>
      </c>
      <c r="F10" s="13">
        <v>26139274.129999999</v>
      </c>
      <c r="G10" s="13">
        <f t="shared" si="0"/>
        <v>6921264.129999999</v>
      </c>
      <c r="H10" s="13">
        <f t="shared" si="1"/>
        <v>7318713.7600000016</v>
      </c>
      <c r="I10" s="13">
        <f t="shared" si="2"/>
        <v>36.014468355464466</v>
      </c>
    </row>
    <row r="11" spans="1:9" ht="20.100000000000001" customHeight="1" thickBot="1" x14ac:dyDescent="0.3">
      <c r="A11" s="9" t="s">
        <v>11</v>
      </c>
      <c r="B11" s="9" t="s">
        <v>12</v>
      </c>
      <c r="C11" s="28"/>
      <c r="D11" s="13">
        <v>20888599</v>
      </c>
      <c r="E11" s="13">
        <v>28109223.91</v>
      </c>
      <c r="F11" s="13">
        <v>28109223.91</v>
      </c>
      <c r="G11" s="13">
        <f t="shared" si="0"/>
        <v>7220624.9100000001</v>
      </c>
      <c r="H11" s="13">
        <f t="shared" si="1"/>
        <v>14539338.670000002</v>
      </c>
      <c r="I11" s="13">
        <f t="shared" si="2"/>
        <v>34.567301090896521</v>
      </c>
    </row>
    <row r="12" spans="1:9" ht="20.100000000000001" customHeight="1" thickBot="1" x14ac:dyDescent="0.3">
      <c r="A12" s="9" t="s">
        <v>12</v>
      </c>
      <c r="B12" s="9" t="s">
        <v>13</v>
      </c>
      <c r="C12" s="28"/>
      <c r="D12" s="13">
        <v>20715071</v>
      </c>
      <c r="E12" s="13">
        <v>27814300.66</v>
      </c>
      <c r="F12" s="13">
        <v>27814300.66</v>
      </c>
      <c r="G12" s="13">
        <f t="shared" si="0"/>
        <v>7099229.6600000001</v>
      </c>
      <c r="H12" s="13">
        <f t="shared" si="1"/>
        <v>21638568.330000002</v>
      </c>
      <c r="I12" s="13">
        <f t="shared" si="2"/>
        <v>34.270843966694599</v>
      </c>
    </row>
    <row r="13" spans="1:9" ht="20.100000000000001" customHeight="1" thickBot="1" x14ac:dyDescent="0.3">
      <c r="A13" s="9" t="s">
        <v>13</v>
      </c>
      <c r="B13" s="9" t="s">
        <v>14</v>
      </c>
      <c r="C13" s="28"/>
      <c r="D13" s="13">
        <v>22923241</v>
      </c>
      <c r="E13" s="13">
        <v>28569639.879999999</v>
      </c>
      <c r="F13" s="13">
        <v>28569639.879999999</v>
      </c>
      <c r="G13" s="13">
        <f t="shared" si="0"/>
        <v>5646398.879999999</v>
      </c>
      <c r="H13" s="13">
        <f t="shared" si="1"/>
        <v>27284967.210000001</v>
      </c>
      <c r="I13" s="13">
        <f>(F13/D13-1)*100</f>
        <v>24.631765115587267</v>
      </c>
    </row>
    <row r="14" spans="1:9" ht="20.100000000000001" customHeight="1" thickBot="1" x14ac:dyDescent="0.3">
      <c r="A14" s="9" t="s">
        <v>14</v>
      </c>
      <c r="B14" s="9" t="s">
        <v>15</v>
      </c>
      <c r="C14" s="28"/>
      <c r="D14" s="13">
        <v>19721265</v>
      </c>
      <c r="E14" s="13">
        <v>31687995.530000001</v>
      </c>
      <c r="F14" s="13">
        <v>31687995.530000001</v>
      </c>
      <c r="G14" s="13">
        <f t="shared" si="0"/>
        <v>11966730.530000001</v>
      </c>
      <c r="H14" s="13">
        <f t="shared" si="1"/>
        <v>39251697.740000002</v>
      </c>
      <c r="I14" s="13">
        <f t="shared" ref="I14:I17" si="3">(F14/D14-1)*100</f>
        <v>60.679325235982581</v>
      </c>
    </row>
    <row r="15" spans="1:9" ht="20.100000000000001" customHeight="1" thickBot="1" x14ac:dyDescent="0.3">
      <c r="A15" s="9" t="s">
        <v>15</v>
      </c>
      <c r="B15" s="9" t="s">
        <v>16</v>
      </c>
      <c r="C15" s="28"/>
      <c r="D15" s="13">
        <v>19823817</v>
      </c>
      <c r="E15" s="13">
        <v>27268851.219999999</v>
      </c>
      <c r="F15" s="13">
        <v>27268851.219999999</v>
      </c>
      <c r="G15" s="13">
        <f t="shared" si="0"/>
        <v>7445034.2199999988</v>
      </c>
      <c r="H15" s="13">
        <f t="shared" si="1"/>
        <v>46696731.960000001</v>
      </c>
      <c r="I15" s="13">
        <f t="shared" si="3"/>
        <v>37.556007604388199</v>
      </c>
    </row>
    <row r="16" spans="1:9" ht="20.100000000000001" customHeight="1" thickBot="1" x14ac:dyDescent="0.3">
      <c r="A16" s="9" t="s">
        <v>16</v>
      </c>
      <c r="B16" s="9" t="s">
        <v>17</v>
      </c>
      <c r="C16" s="28"/>
      <c r="D16" s="13">
        <v>19671911</v>
      </c>
      <c r="E16" s="13">
        <v>25703141.239999998</v>
      </c>
      <c r="F16" s="13">
        <v>25703141.239999998</v>
      </c>
      <c r="G16" s="13">
        <f t="shared" si="0"/>
        <v>6031230.2399999984</v>
      </c>
      <c r="H16" s="13">
        <f t="shared" si="1"/>
        <v>52727962.200000003</v>
      </c>
      <c r="I16" s="13">
        <f t="shared" si="3"/>
        <v>30.65909682084267</v>
      </c>
    </row>
    <row r="17" spans="1:9" ht="20.100000000000001" customHeight="1" thickBot="1" x14ac:dyDescent="0.3">
      <c r="A17" s="9" t="s">
        <v>17</v>
      </c>
      <c r="B17" s="9" t="s">
        <v>6</v>
      </c>
      <c r="C17" s="29"/>
      <c r="D17" s="13">
        <v>21036281</v>
      </c>
      <c r="E17" s="13">
        <v>31273344.350000001</v>
      </c>
      <c r="F17" s="13">
        <v>31273344.350000001</v>
      </c>
      <c r="G17" s="13">
        <f t="shared" si="0"/>
        <v>10237063.350000001</v>
      </c>
      <c r="H17" s="13">
        <f t="shared" si="1"/>
        <v>62965025.550000004</v>
      </c>
      <c r="I17" s="13">
        <f t="shared" si="3"/>
        <v>48.663845810007956</v>
      </c>
    </row>
    <row r="18" spans="1:9" ht="23.25" customHeight="1" thickBot="1" x14ac:dyDescent="0.3">
      <c r="A18" s="12"/>
      <c r="B18" s="10"/>
      <c r="C18" s="10"/>
      <c r="D18" s="10">
        <f>SUM(D6:D17)</f>
        <v>269977271</v>
      </c>
      <c r="E18" s="10">
        <f>SUM(E6:E17)</f>
        <v>332942296.55000007</v>
      </c>
      <c r="F18" s="10">
        <f>SUM(F6:F17)</f>
        <v>332942296.55000007</v>
      </c>
      <c r="G18" s="10">
        <f t="shared" ref="G18:H18" si="4">SUM(G6:G17)</f>
        <v>62965025.550000004</v>
      </c>
      <c r="H18" s="10">
        <f t="shared" si="4"/>
        <v>244265778.95000005</v>
      </c>
      <c r="I18" s="11" t="s">
        <v>18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4FC4-97CE-47BF-9FDE-76BBCDFA0464}">
  <sheetPr>
    <pageSetUpPr fitToPage="1"/>
  </sheetPr>
  <dimension ref="A1:I20"/>
  <sheetViews>
    <sheetView showGridLines="0" zoomScaleNormal="100" workbookViewId="0">
      <selection activeCell="A20" sqref="A20:XFD29"/>
    </sheetView>
  </sheetViews>
  <sheetFormatPr defaultColWidth="9.140625" defaultRowHeight="12.75" x14ac:dyDescent="0.25"/>
  <cols>
    <col min="1" max="2" width="17.5703125" style="17" customWidth="1"/>
    <col min="3" max="3" width="51.42578125" style="17" customWidth="1"/>
    <col min="4" max="4" width="18.42578125" style="17" customWidth="1"/>
    <col min="5" max="5" width="24.140625" style="17" customWidth="1"/>
    <col min="6" max="6" width="24.85546875" style="17" customWidth="1"/>
    <col min="7" max="7" width="18.7109375" style="17" customWidth="1"/>
    <col min="8" max="8" width="18.5703125" style="17" customWidth="1"/>
    <col min="9" max="9" width="14.7109375" style="17" customWidth="1"/>
    <col min="10" max="10" width="21" style="17" customWidth="1"/>
    <col min="11" max="16384" width="9.140625" style="17"/>
  </cols>
  <sheetData>
    <row r="1" spans="1:9" ht="18.75" customHeight="1" x14ac:dyDescent="0.25"/>
    <row r="2" spans="1:9" ht="18.75" customHeight="1" x14ac:dyDescent="0.25">
      <c r="B2" s="16" t="s">
        <v>28</v>
      </c>
      <c r="C2" s="16"/>
      <c r="D2" s="16"/>
      <c r="E2" s="16"/>
      <c r="F2" s="16"/>
      <c r="G2" s="16"/>
      <c r="H2" s="16"/>
      <c r="I2" s="19"/>
    </row>
    <row r="3" spans="1:9" ht="13.5" customHeight="1" x14ac:dyDescent="0.25">
      <c r="B3" s="15" t="s">
        <v>22</v>
      </c>
      <c r="C3" s="15"/>
      <c r="D3" s="15"/>
      <c r="E3" s="15"/>
      <c r="F3" s="15"/>
      <c r="G3" s="15"/>
      <c r="H3" s="15"/>
      <c r="I3" s="20"/>
    </row>
    <row r="4" spans="1:9" ht="21.75" customHeight="1" thickBot="1" x14ac:dyDescent="0.3">
      <c r="A4" s="18"/>
      <c r="B4" s="18"/>
      <c r="C4" s="18"/>
    </row>
    <row r="5" spans="1:9" ht="36" customHeight="1" thickBot="1" x14ac:dyDescent="0.3">
      <c r="A5" s="7" t="s">
        <v>3</v>
      </c>
      <c r="B5" s="7" t="s">
        <v>4</v>
      </c>
      <c r="C5" s="8" t="s">
        <v>1</v>
      </c>
      <c r="D5" s="7" t="s">
        <v>19</v>
      </c>
      <c r="E5" s="7" t="s">
        <v>20</v>
      </c>
      <c r="F5" s="7" t="s">
        <v>21</v>
      </c>
      <c r="G5" s="7" t="s">
        <v>0</v>
      </c>
      <c r="H5" s="7" t="s">
        <v>2</v>
      </c>
      <c r="I5" s="7" t="s">
        <v>5</v>
      </c>
    </row>
    <row r="6" spans="1:9" ht="20.100000000000001" customHeight="1" thickBot="1" x14ac:dyDescent="0.3">
      <c r="A6" s="9" t="s">
        <v>6</v>
      </c>
      <c r="B6" s="9" t="s">
        <v>7</v>
      </c>
      <c r="C6" s="22" t="s">
        <v>25</v>
      </c>
      <c r="D6" s="13">
        <v>21571611</v>
      </c>
      <c r="E6" s="13">
        <v>27033824.510000002</v>
      </c>
      <c r="F6" s="13">
        <v>27033824.510000002</v>
      </c>
      <c r="G6" s="13">
        <f>F6-D6</f>
        <v>5462213.5100000016</v>
      </c>
      <c r="H6" s="13">
        <f>G6</f>
        <v>5462213.5100000016</v>
      </c>
      <c r="I6" s="13">
        <f>(F6/D6-1)*100</f>
        <v>25.321305441675189</v>
      </c>
    </row>
    <row r="7" spans="1:9" ht="20.100000000000001" customHeight="1" thickBot="1" x14ac:dyDescent="0.3">
      <c r="A7" s="9" t="s">
        <v>7</v>
      </c>
      <c r="B7" s="9" t="s">
        <v>8</v>
      </c>
      <c r="C7" s="23"/>
      <c r="D7" s="13">
        <v>20802624</v>
      </c>
      <c r="E7" s="13">
        <v>21813160.940000001</v>
      </c>
      <c r="F7" s="13">
        <v>21813160.940000001</v>
      </c>
      <c r="G7" s="13">
        <f t="shared" ref="G7:G17" si="0">F7-D7</f>
        <v>1010536.9400000013</v>
      </c>
      <c r="H7" s="13">
        <f t="shared" ref="H7:H17" si="1">H6+G7</f>
        <v>6472750.450000003</v>
      </c>
      <c r="I7" s="13">
        <f t="shared" ref="I7:I12" si="2">(F7/D7-1)*100</f>
        <v>4.8577378507634439</v>
      </c>
    </row>
    <row r="8" spans="1:9" ht="20.100000000000001" customHeight="1" thickBot="1" x14ac:dyDescent="0.3">
      <c r="A8" s="9" t="s">
        <v>8</v>
      </c>
      <c r="B8" s="9" t="s">
        <v>9</v>
      </c>
      <c r="C8" s="23"/>
      <c r="D8" s="13">
        <v>19217631</v>
      </c>
      <c r="E8" s="13">
        <v>26135113.780000001</v>
      </c>
      <c r="F8" s="13">
        <v>26135113.780000001</v>
      </c>
      <c r="G8" s="13">
        <f t="shared" si="0"/>
        <v>6917482.7800000012</v>
      </c>
      <c r="H8" s="13">
        <f t="shared" si="1"/>
        <v>13390233.230000004</v>
      </c>
      <c r="I8" s="13">
        <f t="shared" si="2"/>
        <v>35.995502151123638</v>
      </c>
    </row>
    <row r="9" spans="1:9" ht="20.100000000000001" customHeight="1" thickBot="1" x14ac:dyDescent="0.3">
      <c r="A9" s="9" t="s">
        <v>9</v>
      </c>
      <c r="B9" s="9" t="s">
        <v>10</v>
      </c>
      <c r="C9" s="23"/>
      <c r="D9" s="13">
        <v>19756376</v>
      </c>
      <c r="E9" s="13">
        <v>19380730.449999999</v>
      </c>
      <c r="F9" s="13">
        <v>19380730.449999999</v>
      </c>
      <c r="G9" s="13">
        <f t="shared" si="0"/>
        <v>-375645.55000000075</v>
      </c>
      <c r="H9" s="13">
        <f t="shared" si="1"/>
        <v>13014587.680000003</v>
      </c>
      <c r="I9" s="13">
        <f t="shared" si="2"/>
        <v>-1.9013889490663738</v>
      </c>
    </row>
    <row r="10" spans="1:9" ht="20.100000000000001" customHeight="1" thickBot="1" x14ac:dyDescent="0.3">
      <c r="A10" s="9" t="s">
        <v>10</v>
      </c>
      <c r="B10" s="9" t="s">
        <v>11</v>
      </c>
      <c r="C10" s="23"/>
      <c r="D10" s="13">
        <v>22009688</v>
      </c>
      <c r="E10" s="13">
        <v>19032359.309999999</v>
      </c>
      <c r="F10" s="13">
        <v>19032359.309999999</v>
      </c>
      <c r="G10" s="13">
        <f t="shared" si="0"/>
        <v>-2977328.6900000013</v>
      </c>
      <c r="H10" s="13">
        <f t="shared" si="1"/>
        <v>10037258.990000002</v>
      </c>
      <c r="I10" s="13">
        <f t="shared" si="2"/>
        <v>-13.527355271914809</v>
      </c>
    </row>
    <row r="11" spans="1:9" ht="20.100000000000001" customHeight="1" thickBot="1" x14ac:dyDescent="0.3">
      <c r="A11" s="9" t="s">
        <v>11</v>
      </c>
      <c r="B11" s="9" t="s">
        <v>12</v>
      </c>
      <c r="C11" s="23"/>
      <c r="D11" s="13">
        <v>21891873</v>
      </c>
      <c r="E11" s="13">
        <v>18938344.280000001</v>
      </c>
      <c r="F11" s="13">
        <v>18938344.280000001</v>
      </c>
      <c r="G11" s="13">
        <f t="shared" si="0"/>
        <v>-2953528.7199999988</v>
      </c>
      <c r="H11" s="13">
        <f t="shared" si="1"/>
        <v>7083730.2700000033</v>
      </c>
      <c r="I11" s="13">
        <f t="shared" si="2"/>
        <v>-13.491439129032035</v>
      </c>
    </row>
    <row r="12" spans="1:9" ht="20.100000000000001" customHeight="1" thickBot="1" x14ac:dyDescent="0.3">
      <c r="A12" s="9" t="s">
        <v>12</v>
      </c>
      <c r="B12" s="9" t="s">
        <v>13</v>
      </c>
      <c r="C12" s="23"/>
      <c r="D12" s="13">
        <v>21011929</v>
      </c>
      <c r="E12" s="13">
        <v>25322043.109999999</v>
      </c>
      <c r="F12" s="13">
        <v>25322043.109999999</v>
      </c>
      <c r="G12" s="13">
        <f t="shared" si="0"/>
        <v>4310114.1099999994</v>
      </c>
      <c r="H12" s="13">
        <f t="shared" si="1"/>
        <v>11393844.380000003</v>
      </c>
      <c r="I12" s="13">
        <f t="shared" si="2"/>
        <v>20.512700713961095</v>
      </c>
    </row>
    <row r="13" spans="1:9" ht="20.100000000000001" customHeight="1" thickBot="1" x14ac:dyDescent="0.3">
      <c r="A13" s="9" t="s">
        <v>13</v>
      </c>
      <c r="B13" s="9" t="s">
        <v>14</v>
      </c>
      <c r="C13" s="23"/>
      <c r="D13" s="13">
        <v>20722636</v>
      </c>
      <c r="E13" s="13">
        <v>22013675.68</v>
      </c>
      <c r="F13" s="13">
        <v>22013675.68</v>
      </c>
      <c r="G13" s="13">
        <f t="shared" si="0"/>
        <v>1291039.6799999997</v>
      </c>
      <c r="H13" s="13">
        <f t="shared" si="1"/>
        <v>12684884.060000002</v>
      </c>
      <c r="I13" s="13">
        <f>(F13/D13-1)*100</f>
        <v>6.2300938934602756</v>
      </c>
    </row>
    <row r="14" spans="1:9" ht="20.100000000000001" customHeight="1" thickBot="1" x14ac:dyDescent="0.3">
      <c r="A14" s="9" t="s">
        <v>14</v>
      </c>
      <c r="B14" s="9" t="s">
        <v>15</v>
      </c>
      <c r="C14" s="23"/>
      <c r="D14" s="13">
        <v>19444732</v>
      </c>
      <c r="E14" s="13">
        <v>22081133.309999999</v>
      </c>
      <c r="F14" s="13">
        <v>22081133.309999999</v>
      </c>
      <c r="G14" s="13">
        <f t="shared" si="0"/>
        <v>2636401.3099999987</v>
      </c>
      <c r="H14" s="13">
        <f t="shared" si="1"/>
        <v>15321285.370000001</v>
      </c>
      <c r="I14" s="13">
        <f t="shared" ref="I14:I17" si="3">(F14/D14-1)*100</f>
        <v>13.558434798689945</v>
      </c>
    </row>
    <row r="15" spans="1:9" ht="20.100000000000001" customHeight="1" thickBot="1" x14ac:dyDescent="0.3">
      <c r="A15" s="9" t="s">
        <v>15</v>
      </c>
      <c r="B15" s="9" t="s">
        <v>16</v>
      </c>
      <c r="C15" s="23"/>
      <c r="D15" s="13">
        <v>19965768</v>
      </c>
      <c r="E15" s="13">
        <v>21241046.960000001</v>
      </c>
      <c r="F15" s="13">
        <v>21241046.960000001</v>
      </c>
      <c r="G15" s="13">
        <f t="shared" si="0"/>
        <v>1275278.9600000009</v>
      </c>
      <c r="H15" s="13">
        <f t="shared" si="1"/>
        <v>16596564.330000002</v>
      </c>
      <c r="I15" s="13">
        <f t="shared" si="3"/>
        <v>6.3873273494913896</v>
      </c>
    </row>
    <row r="16" spans="1:9" ht="20.100000000000001" customHeight="1" thickBot="1" x14ac:dyDescent="0.3">
      <c r="A16" s="9" t="s">
        <v>16</v>
      </c>
      <c r="B16" s="9" t="s">
        <v>17</v>
      </c>
      <c r="C16" s="23"/>
      <c r="D16" s="13">
        <v>20515933</v>
      </c>
      <c r="E16" s="13">
        <v>24198374.149999999</v>
      </c>
      <c r="F16" s="13">
        <v>24198374.149999999</v>
      </c>
      <c r="G16" s="13">
        <f t="shared" si="0"/>
        <v>3682441.1499999985</v>
      </c>
      <c r="H16" s="13">
        <f t="shared" si="1"/>
        <v>20279005.48</v>
      </c>
      <c r="I16" s="13">
        <f t="shared" si="3"/>
        <v>17.949177110297644</v>
      </c>
    </row>
    <row r="17" spans="1:9" ht="20.100000000000001" customHeight="1" thickBot="1" x14ac:dyDescent="0.3">
      <c r="A17" s="9" t="s">
        <v>17</v>
      </c>
      <c r="B17" s="9" t="s">
        <v>6</v>
      </c>
      <c r="C17" s="23"/>
      <c r="D17" s="13">
        <v>27377319</v>
      </c>
      <c r="E17" s="13">
        <v>25165492.370000001</v>
      </c>
      <c r="F17" s="13">
        <v>25165492.370000001</v>
      </c>
      <c r="G17" s="13">
        <f t="shared" si="0"/>
        <v>-2211826.629999999</v>
      </c>
      <c r="H17" s="13">
        <f t="shared" si="1"/>
        <v>18067178.850000001</v>
      </c>
      <c r="I17" s="13">
        <f t="shared" si="3"/>
        <v>-8.0790475867998595</v>
      </c>
    </row>
    <row r="18" spans="1:9" ht="23.25" customHeight="1" thickBot="1" x14ac:dyDescent="0.3">
      <c r="A18" s="12"/>
      <c r="B18" s="10"/>
      <c r="C18" s="10"/>
      <c r="D18" s="10">
        <f>SUM(D6:D17)</f>
        <v>254288120</v>
      </c>
      <c r="E18" s="10">
        <f>SUM(E6:E17)</f>
        <v>272355298.85000002</v>
      </c>
      <c r="F18" s="10">
        <f>SUM(F6:F17)</f>
        <v>272355298.85000002</v>
      </c>
      <c r="G18" s="10">
        <f t="shared" ref="G18:H18" si="4">SUM(G6:G17)</f>
        <v>18067178.850000001</v>
      </c>
      <c r="H18" s="10">
        <f t="shared" si="4"/>
        <v>149803536.60000002</v>
      </c>
      <c r="I18" s="11" t="s">
        <v>18</v>
      </c>
    </row>
    <row r="20" spans="1:9" x14ac:dyDescent="0.15">
      <c r="F20" s="21"/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DUODÉCIMOS RECEBIDOS - 2026</vt:lpstr>
      <vt:lpstr>DUODÉCIMOS RECEBIDOS em 2022</vt:lpstr>
      <vt:lpstr>DUODÉCIMOS RECEBIDOS em 2021</vt:lpstr>
      <vt:lpstr>DUODÉCIMOS RECEBIDOS em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Whitmann Gillbert Dias Mira</cp:lastModifiedBy>
  <cp:lastPrinted>2023-09-18T13:34:50Z</cp:lastPrinted>
  <dcterms:created xsi:type="dcterms:W3CDTF">2023-08-24T14:38:57Z</dcterms:created>
  <dcterms:modified xsi:type="dcterms:W3CDTF">2026-06-22T14:36:17Z</dcterms:modified>
</cp:coreProperties>
</file>