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arquivo.alero.local\ENGENHARIA\POÇO TUBULAR PROFUNDO\3 - Perfuração de Poço (14.133)\"/>
    </mc:Choice>
  </mc:AlternateContent>
  <xr:revisionPtr revIDLastSave="0" documentId="13_ncr:1_{027D3FB9-CF13-4A6E-870B-68E052165619}" xr6:coauthVersionLast="47" xr6:coauthVersionMax="47" xr10:uidLastSave="{00000000-0000-0000-0000-000000000000}"/>
  <bookViews>
    <workbookView xWindow="-28920" yWindow="-120" windowWidth="29040" windowHeight="15720" activeTab="1" xr2:uid="{FC993B97-5448-4583-88E0-B2F30D41AF56}"/>
  </bookViews>
  <sheets>
    <sheet name="Informações" sheetId="1" r:id="rId1"/>
    <sheet name="Planilha Orçamentária" sheetId="2" r:id="rId2"/>
  </sheets>
  <definedNames>
    <definedName name="_xlnm.Print_Titles" localSheetId="1">'Planilha Orçamentária'!$1:$13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12" i="1" l="1"/>
  <c r="B11" i="1"/>
  <c r="L119" i="2"/>
  <c r="I119" i="2"/>
  <c r="M119" i="2" s="1"/>
  <c r="L118" i="2"/>
  <c r="I118" i="2"/>
  <c r="M118" i="2" s="1"/>
  <c r="L116" i="2"/>
  <c r="I116" i="2"/>
  <c r="M116" i="2" s="1"/>
  <c r="L115" i="2"/>
  <c r="I115" i="2"/>
  <c r="M115" i="2" s="1"/>
  <c r="L114" i="2"/>
  <c r="I114" i="2"/>
  <c r="M114" i="2" s="1"/>
  <c r="L112" i="2"/>
  <c r="I112" i="2"/>
  <c r="M112" i="2" s="1"/>
  <c r="L111" i="2"/>
  <c r="I111" i="2"/>
  <c r="M111" i="2" s="1"/>
  <c r="L110" i="2"/>
  <c r="I110" i="2"/>
  <c r="M110" i="2" s="1"/>
  <c r="L109" i="2"/>
  <c r="I109" i="2"/>
  <c r="M109" i="2" s="1"/>
  <c r="L108" i="2"/>
  <c r="I108" i="2"/>
  <c r="M108" i="2" s="1"/>
  <c r="L106" i="2"/>
  <c r="I106" i="2"/>
  <c r="M106" i="2" s="1"/>
  <c r="L104" i="2"/>
  <c r="I104" i="2"/>
  <c r="M104" i="2" s="1"/>
  <c r="L103" i="2"/>
  <c r="I103" i="2"/>
  <c r="M103" i="2" s="1"/>
  <c r="L100" i="2"/>
  <c r="I100" i="2"/>
  <c r="M100" i="2" s="1"/>
  <c r="L99" i="2"/>
  <c r="I99" i="2"/>
  <c r="M99" i="2" s="1"/>
  <c r="L98" i="2"/>
  <c r="I98" i="2"/>
  <c r="M98" i="2" s="1"/>
  <c r="L97" i="2"/>
  <c r="I97" i="2"/>
  <c r="M97" i="2" s="1"/>
  <c r="L96" i="2"/>
  <c r="I96" i="2"/>
  <c r="M96" i="2" s="1"/>
  <c r="L95" i="2"/>
  <c r="I95" i="2"/>
  <c r="M95" i="2" s="1"/>
  <c r="L94" i="2"/>
  <c r="I94" i="2"/>
  <c r="M94" i="2" s="1"/>
  <c r="L93" i="2"/>
  <c r="I93" i="2"/>
  <c r="M93" i="2" s="1"/>
  <c r="L92" i="2"/>
  <c r="I92" i="2"/>
  <c r="M92" i="2" s="1"/>
  <c r="L91" i="2"/>
  <c r="I91" i="2"/>
  <c r="M91" i="2" s="1"/>
  <c r="L90" i="2"/>
  <c r="I90" i="2"/>
  <c r="M90" i="2" s="1"/>
  <c r="L89" i="2"/>
  <c r="I89" i="2"/>
  <c r="M89" i="2" s="1"/>
  <c r="L88" i="2"/>
  <c r="I88" i="2"/>
  <c r="M88" i="2" s="1"/>
  <c r="L87" i="2"/>
  <c r="I87" i="2"/>
  <c r="M87" i="2" s="1"/>
  <c r="L86" i="2"/>
  <c r="I86" i="2"/>
  <c r="M86" i="2" s="1"/>
  <c r="L85" i="2"/>
  <c r="I85" i="2"/>
  <c r="M85" i="2" s="1"/>
  <c r="L84" i="2"/>
  <c r="I84" i="2"/>
  <c r="M84" i="2" s="1"/>
  <c r="L83" i="2"/>
  <c r="I83" i="2"/>
  <c r="M83" i="2" s="1"/>
  <c r="L82" i="2"/>
  <c r="I82" i="2"/>
  <c r="M82" i="2" s="1"/>
  <c r="L81" i="2"/>
  <c r="I81" i="2"/>
  <c r="M81" i="2" s="1"/>
  <c r="L80" i="2"/>
  <c r="I80" i="2"/>
  <c r="M80" i="2" s="1"/>
  <c r="L79" i="2"/>
  <c r="I79" i="2"/>
  <c r="M79" i="2" s="1"/>
  <c r="L78" i="2"/>
  <c r="I78" i="2"/>
  <c r="M78" i="2" s="1"/>
  <c r="L77" i="2"/>
  <c r="I77" i="2"/>
  <c r="M77" i="2" s="1"/>
  <c r="L76" i="2"/>
  <c r="I76" i="2"/>
  <c r="M76" i="2" s="1"/>
  <c r="L75" i="2"/>
  <c r="I75" i="2"/>
  <c r="M75" i="2" s="1"/>
  <c r="L74" i="2"/>
  <c r="I74" i="2"/>
  <c r="M74" i="2" s="1"/>
  <c r="L73" i="2"/>
  <c r="I73" i="2"/>
  <c r="M73" i="2" s="1"/>
  <c r="L72" i="2"/>
  <c r="I72" i="2"/>
  <c r="M72" i="2" s="1"/>
  <c r="L71" i="2"/>
  <c r="I71" i="2"/>
  <c r="M71" i="2" s="1"/>
  <c r="L70" i="2"/>
  <c r="I70" i="2"/>
  <c r="M70" i="2" s="1"/>
  <c r="L69" i="2"/>
  <c r="I69" i="2"/>
  <c r="M69" i="2" s="1"/>
  <c r="L68" i="2"/>
  <c r="I68" i="2"/>
  <c r="M68" i="2" s="1"/>
  <c r="L67" i="2"/>
  <c r="I67" i="2"/>
  <c r="M67" i="2" s="1"/>
  <c r="L66" i="2"/>
  <c r="I66" i="2"/>
  <c r="M66" i="2" s="1"/>
  <c r="L65" i="2"/>
  <c r="I65" i="2"/>
  <c r="M65" i="2" s="1"/>
  <c r="L64" i="2"/>
  <c r="I64" i="2"/>
  <c r="M64" i="2" s="1"/>
  <c r="L63" i="2"/>
  <c r="I63" i="2"/>
  <c r="M63" i="2" s="1"/>
  <c r="L62" i="2"/>
  <c r="I62" i="2"/>
  <c r="M62" i="2" s="1"/>
  <c r="L61" i="2"/>
  <c r="I61" i="2"/>
  <c r="M61" i="2" s="1"/>
  <c r="L60" i="2"/>
  <c r="I60" i="2"/>
  <c r="M60" i="2" s="1"/>
  <c r="L59" i="2"/>
  <c r="I59" i="2"/>
  <c r="M59" i="2" s="1"/>
  <c r="L58" i="2"/>
  <c r="I58" i="2"/>
  <c r="M58" i="2" s="1"/>
  <c r="L57" i="2"/>
  <c r="I57" i="2"/>
  <c r="M57" i="2" s="1"/>
  <c r="L56" i="2"/>
  <c r="I56" i="2"/>
  <c r="M56" i="2" s="1"/>
  <c r="L55" i="2"/>
  <c r="I55" i="2"/>
  <c r="M55" i="2" s="1"/>
  <c r="L54" i="2"/>
  <c r="I54" i="2"/>
  <c r="M54" i="2" s="1"/>
  <c r="L53" i="2"/>
  <c r="I53" i="2"/>
  <c r="M53" i="2" s="1"/>
  <c r="L52" i="2"/>
  <c r="I52" i="2"/>
  <c r="M52" i="2" s="1"/>
  <c r="L51" i="2"/>
  <c r="I51" i="2"/>
  <c r="M51" i="2" s="1"/>
  <c r="L50" i="2"/>
  <c r="I50" i="2"/>
  <c r="M50" i="2" s="1"/>
  <c r="L49" i="2"/>
  <c r="I49" i="2"/>
  <c r="M49" i="2" s="1"/>
  <c r="L48" i="2"/>
  <c r="I48" i="2"/>
  <c r="M48" i="2" s="1"/>
  <c r="L46" i="2"/>
  <c r="I46" i="2"/>
  <c r="M46" i="2" s="1"/>
  <c r="L45" i="2"/>
  <c r="I45" i="2"/>
  <c r="M45" i="2" s="1"/>
  <c r="L42" i="2"/>
  <c r="I42" i="2"/>
  <c r="M42" i="2" s="1"/>
  <c r="L41" i="2"/>
  <c r="I41" i="2"/>
  <c r="M41" i="2" s="1"/>
  <c r="L40" i="2"/>
  <c r="I40" i="2"/>
  <c r="M40" i="2" s="1"/>
  <c r="L39" i="2"/>
  <c r="I39" i="2"/>
  <c r="M39" i="2" s="1"/>
  <c r="L38" i="2"/>
  <c r="I38" i="2"/>
  <c r="M38" i="2" s="1"/>
  <c r="L37" i="2"/>
  <c r="I37" i="2"/>
  <c r="M37" i="2" s="1"/>
  <c r="L36" i="2"/>
  <c r="I36" i="2"/>
  <c r="M36" i="2" s="1"/>
  <c r="L35" i="2"/>
  <c r="I35" i="2"/>
  <c r="M35" i="2" s="1"/>
  <c r="L34" i="2"/>
  <c r="I34" i="2"/>
  <c r="M34" i="2" s="1"/>
  <c r="L33" i="2"/>
  <c r="K33" i="2"/>
  <c r="I33" i="2"/>
  <c r="M33" i="2" s="1"/>
  <c r="L32" i="2"/>
  <c r="K32" i="2"/>
  <c r="I32" i="2"/>
  <c r="L31" i="2"/>
  <c r="K31" i="2"/>
  <c r="I31" i="2"/>
  <c r="L30" i="2"/>
  <c r="K30" i="2"/>
  <c r="I30" i="2"/>
  <c r="L29" i="2"/>
  <c r="K29" i="2"/>
  <c r="I29" i="2"/>
  <c r="M29" i="2" s="1"/>
  <c r="L28" i="2"/>
  <c r="K28" i="2"/>
  <c r="I28" i="2"/>
  <c r="L27" i="2"/>
  <c r="I27" i="2"/>
  <c r="M27" i="2" s="1"/>
  <c r="L26" i="2"/>
  <c r="I26" i="2"/>
  <c r="M26" i="2" s="1"/>
  <c r="L24" i="2"/>
  <c r="I24" i="2"/>
  <c r="M24" i="2" s="1"/>
  <c r="L23" i="2"/>
  <c r="I23" i="2"/>
  <c r="M23" i="2" s="1"/>
  <c r="K21" i="2"/>
  <c r="I21" i="2"/>
  <c r="L20" i="2"/>
  <c r="I20" i="2"/>
  <c r="M20" i="2" s="1"/>
  <c r="L16" i="2"/>
  <c r="I16" i="2"/>
  <c r="M16" i="2" s="1"/>
  <c r="L15" i="2"/>
  <c r="I15" i="2"/>
  <c r="B10" i="1"/>
  <c r="M31" i="2" l="1"/>
  <c r="M32" i="2"/>
  <c r="G120" i="2"/>
  <c r="M28" i="2"/>
  <c r="M30" i="2"/>
  <c r="M15" i="2"/>
  <c r="M21" i="2"/>
  <c r="N120" i="2" s="1"/>
  <c r="M8" i="2" s="1"/>
  <c r="K120" i="2"/>
  <c r="M120" i="2" l="1"/>
</calcChain>
</file>

<file path=xl/sharedStrings.xml><?xml version="1.0" encoding="utf-8"?>
<sst xmlns="http://schemas.openxmlformats.org/spreadsheetml/2006/main" count="542" uniqueCount="348">
  <si>
    <t>Informações sobre a contratação do poço</t>
  </si>
  <si>
    <t>Objeto</t>
  </si>
  <si>
    <t>Situação atual</t>
  </si>
  <si>
    <t>Data de início</t>
  </si>
  <si>
    <t>Data de conclusão</t>
  </si>
  <si>
    <t>Empresa Contratada</t>
  </si>
  <si>
    <t>Percentual Concluído</t>
  </si>
  <si>
    <t>Preço Inicial</t>
  </si>
  <si>
    <t>Aditivo</t>
  </si>
  <si>
    <t>Preço total</t>
  </si>
  <si>
    <t>Quantitativos executados</t>
  </si>
  <si>
    <t>Preços pagos</t>
  </si>
  <si>
    <t>Em andamento</t>
  </si>
  <si>
    <t>Contratação de Empresa Especializada em perfuração de poço tubular profundo, incluindo-se materiais, equipamentos e licenciamentos necessários para pleno funcionamento do poço na sede da Assembleia Legislativa do Estado de Rondônia</t>
  </si>
  <si>
    <t>HIDRO CAMPOS POÇOS ARTESIANOS LTDA - EPP</t>
  </si>
  <si>
    <t>Fiscais</t>
  </si>
  <si>
    <t>Jefferson Willian Batista da Silva</t>
  </si>
  <si>
    <t>Francisco Willyk da Silva Monteiro</t>
  </si>
  <si>
    <t>Gestor</t>
  </si>
  <si>
    <t>Ítalo Ferreira Pimentel</t>
  </si>
  <si>
    <t>Obs: Caso precise indicar um responsável, pode colocar o Jefferson, porque ele tem a ART de fiscalização dessa obra</t>
  </si>
  <si>
    <r>
      <t xml:space="preserve">Local: </t>
    </r>
    <r>
      <rPr>
        <sz val="11"/>
        <color theme="1"/>
        <rFont val="Calibri"/>
        <family val="2"/>
        <scheme val="minor"/>
      </rPr>
      <t>Porto Velho - RO</t>
    </r>
  </si>
  <si>
    <t>Bancos</t>
  </si>
  <si>
    <t>Encargos Sociais</t>
  </si>
  <si>
    <t>Data base: Dez/2024</t>
  </si>
  <si>
    <r>
      <rPr>
        <b/>
        <sz val="11"/>
        <color indexed="8"/>
        <rFont val="Calibri"/>
        <family val="2"/>
      </rPr>
      <t xml:space="preserve">Obra: </t>
    </r>
    <r>
      <rPr>
        <sz val="11"/>
        <color indexed="8"/>
        <rFont val="Calibri"/>
        <family val="2"/>
      </rPr>
      <t>Perfuração de Poço Tubular Profundo</t>
    </r>
    <r>
      <rPr>
        <sz val="11"/>
        <color theme="1"/>
        <rFont val="Calibri"/>
        <family val="2"/>
        <scheme val="minor"/>
      </rPr>
      <t xml:space="preserve"> no Edifício sede da ALE/RO</t>
    </r>
  </si>
  <si>
    <t xml:space="preserve">Não Desonerado: </t>
  </si>
  <si>
    <r>
      <rPr>
        <b/>
        <sz val="11"/>
        <color indexed="8"/>
        <rFont val="Calibri"/>
        <family val="2"/>
      </rPr>
      <t xml:space="preserve">Endereço: </t>
    </r>
    <r>
      <rPr>
        <sz val="11"/>
        <color theme="1"/>
        <rFont val="Calibri"/>
        <family val="2"/>
        <scheme val="minor"/>
      </rPr>
      <t>Av. Faquar nº 2562 - Bairro Olaria - CEP 76.801-189</t>
    </r>
  </si>
  <si>
    <t>SBC - 01/2025 - Rondônia</t>
  </si>
  <si>
    <t>Horista: 115,96%</t>
  </si>
  <si>
    <r>
      <rPr>
        <b/>
        <sz val="11"/>
        <color theme="1"/>
        <rFont val="Calibri"/>
        <family val="2"/>
        <scheme val="minor"/>
      </rPr>
      <t>Contratante:</t>
    </r>
    <r>
      <rPr>
        <sz val="11"/>
        <color theme="1"/>
        <rFont val="Calibri"/>
        <family val="2"/>
        <scheme val="minor"/>
      </rPr>
      <t xml:space="preserve"> Assembleia Legislativa do Estado de Rondônia - ALE/RO</t>
    </r>
  </si>
  <si>
    <t>ORSE - 11/2024 - Sergipe</t>
  </si>
  <si>
    <t>Mensalista: 71,39%</t>
  </si>
  <si>
    <r>
      <t xml:space="preserve">Contratada: </t>
    </r>
    <r>
      <rPr>
        <sz val="11"/>
        <color theme="1"/>
        <rFont val="Calibri"/>
        <family val="2"/>
        <scheme val="minor"/>
      </rPr>
      <t>HIDRO CAMPOS POÇOS ARTESIANOS LTDA - EPP</t>
    </r>
  </si>
  <si>
    <t>SEINFRA - 028 - Ceará</t>
  </si>
  <si>
    <t>BDI: 22,88%</t>
  </si>
  <si>
    <t>BOLETIM DE MEDIÇÃO</t>
  </si>
  <si>
    <t>QTD.</t>
  </si>
  <si>
    <t>VL TOTAL (R$)</t>
  </si>
  <si>
    <t>CÓDIGO</t>
  </si>
  <si>
    <t>BANCO</t>
  </si>
  <si>
    <t xml:space="preserve"> ITEM</t>
  </si>
  <si>
    <t>DISCRIMINAÇÃO</t>
  </si>
  <si>
    <t xml:space="preserve"> UNID.</t>
  </si>
  <si>
    <t>VALOR UNIT. (R$)</t>
  </si>
  <si>
    <t>VALOR UNIT. C/ BDI (R$)</t>
  </si>
  <si>
    <t>VALOR TOTAL CONTRATADO (R$)</t>
  </si>
  <si>
    <t>1º ADITIVO</t>
  </si>
  <si>
    <t>VALOR CONSOLIDADO</t>
  </si>
  <si>
    <t>VALOR TOTAL (R$)</t>
  </si>
  <si>
    <t>SERVIÇOS PRELIMINARES</t>
  </si>
  <si>
    <t>SINAPI</t>
  </si>
  <si>
    <t>1.1</t>
  </si>
  <si>
    <t>FORNECIMENTO E INSTALAÇÃO DE PLACA DE OBRA COM CHAPA GALVANIZADA E ESTRUTURA DE MADEIRA. AF_03/2022_PS</t>
  </si>
  <si>
    <t>M²</t>
  </si>
  <si>
    <t xml:space="preserve"> CP003</t>
  </si>
  <si>
    <t>Próprio</t>
  </si>
  <si>
    <t>1.2</t>
  </si>
  <si>
    <t>Taxas e Emolumentos</t>
  </si>
  <si>
    <t>UN</t>
  </si>
  <si>
    <t>ADMINISTRAÇÃO LOCAL</t>
  </si>
  <si>
    <t>CAPTAÇÃO</t>
  </si>
  <si>
    <t>3.1</t>
  </si>
  <si>
    <t>PERFURAÇÃO DE POÇO TUBULAR PROFUNDO</t>
  </si>
  <si>
    <t>PRQ3</t>
  </si>
  <si>
    <t>3.1.1</t>
  </si>
  <si>
    <t>CAIXA PARA PROTEÇÃO DE MACRO MEDIDORES EM ALVENARIA, DIM. INT. = 0,70 x 1,00 x 0,50 M - Ref. ORSE (5965)</t>
  </si>
  <si>
    <t>COTAÇÃO</t>
  </si>
  <si>
    <t>3.1.2</t>
  </si>
  <si>
    <t>PERFURAÇÃO DE POÇO TUBULAR PROFUNDO COM PROFUNDIDADE PREVISTA MÍNIMA DE 120M E MÁXIMA DE 140M, DIÂMETRO DE PERFURAÇÃO DE 10”, REVESTIMENTO DE DN 6”, COM FORNECIMENTO E INSTALAÇÃO DE BOMBA</t>
  </si>
  <si>
    <t>3.2</t>
  </si>
  <si>
    <t>FORNECIMENTO E ASSENTAMENTO DE EQUIPAMENTOS E MATERIAIS</t>
  </si>
  <si>
    <t xml:space="preserve"> CP024</t>
  </si>
  <si>
    <t>3.2.1</t>
  </si>
  <si>
    <t>Aquisição e assentamento de macromedidor, diam. =   50mm - Ref. ORSE (6058)</t>
  </si>
  <si>
    <t xml:space="preserve"> CP025 </t>
  </si>
  <si>
    <t>3.2.2</t>
  </si>
  <si>
    <t>Aquisição e instalação de filtro para poço tubular profundo</t>
  </si>
  <si>
    <t>3.3</t>
  </si>
  <si>
    <t>AQUISIÇÃO E ASSENTAMENTO DE TUBOS E CONEXÕES PARA BARRILETE RECALQUE EM FERRO GALVANIZADO</t>
  </si>
  <si>
    <t xml:space="preserve"> 92345 </t>
  </si>
  <si>
    <t>3.3.1</t>
  </si>
  <si>
    <t>LUVA, EM FERRO GALVANIZADO, DN 50 (2"), CONEXÃO ROSQUEADA, INSTALADO EM PRUMADAS - FORNECIMENTO E INSTALAÇÃO. AF_10/2020</t>
  </si>
  <si>
    <t xml:space="preserve"> 92692 </t>
  </si>
  <si>
    <t>3.3.2</t>
  </si>
  <si>
    <t>NIPLE, EM FERRO GALVANIZADO, CONEXÃO ROSQUEADA, DN 15 (1/2"), INSTALADO EM RAMAIS E SUB-RAMAIS DE GÁS - FORNECIMENTO E INSTALAÇÃO. AF_10/2020</t>
  </si>
  <si>
    <t xml:space="preserve"> 92344 </t>
  </si>
  <si>
    <t>3.3.3</t>
  </si>
  <si>
    <t>NIPLE, EM FERRO GALVANIZADO, DN 50 (2"), CONEXÃO ROSQUEADA, INSTALADO EM PRUMADAS - FORNECIMENTO E INSTALAÇÃO. AF_10/2020</t>
  </si>
  <si>
    <t xml:space="preserve"> 92356 </t>
  </si>
  <si>
    <t>3.3.4</t>
  </si>
  <si>
    <t>TÊ, EM FERRO GALVANIZADO, DN 50 (2"), CONEXÃO ROSQUEADA, INSTALADO EM PRUMADAS - FORNECIMENTO E INSTALAÇÃO. AF_10/2020</t>
  </si>
  <si>
    <t xml:space="preserve"> 92341 </t>
  </si>
  <si>
    <t>3.3.5</t>
  </si>
  <si>
    <t>TUBO DE AÇO GALVANIZADO COM COSTURA, CLASSE MÉDIA, DN 50 (2"), CONEXÃO ROSQUEADA, INSTALADO EM PRUMADAS - FORNECIMENTO E INSTALAÇÃO. AF_10/2020</t>
  </si>
  <si>
    <t>M</t>
  </si>
  <si>
    <t xml:space="preserve"> 92889 </t>
  </si>
  <si>
    <t>3.3.6</t>
  </si>
  <si>
    <t>UNIÃO, EM FERRO GALVANIZADO, DN 50 (2"), CONEXÃO ROSQUEADA, INSTALADO EM PRUMADAS - FORNECIMENTO E INSTALAÇÃO. AF_10/2020</t>
  </si>
  <si>
    <t xml:space="preserve"> 052045 </t>
  </si>
  <si>
    <t>SBC</t>
  </si>
  <si>
    <t>3.3.7</t>
  </si>
  <si>
    <t>CURVA 90 GALVANIZADA 2""</t>
  </si>
  <si>
    <t xml:space="preserve"> 94498 </t>
  </si>
  <si>
    <t>3.3.8</t>
  </si>
  <si>
    <t>REGISTRO DE GAVETA BRUTO, LATÃO, ROSCÁVEL, 2" - FORNECIMENTO E INSTALAÇÃO. AF_08/2021</t>
  </si>
  <si>
    <t xml:space="preserve"> 92699 </t>
  </si>
  <si>
    <t>3.3.9</t>
  </si>
  <si>
    <t>JOELHO 90 GRAUS, EM FERRO GALVANIZADO, CONEXÃO ROSQUEADA, DN 15 (1/2"), INSTALADO EM RAMAIS E SUB-RAMAIS DE GÁS - FORNECIMENTO E INSTALAÇÃO. AF_10/2020</t>
  </si>
  <si>
    <t xml:space="preserve"> 92693 </t>
  </si>
  <si>
    <t>3.3.10</t>
  </si>
  <si>
    <t>LUVA, EM FERRO GALVANIZADO, CONEXÃO ROSQUEADA, DN 15 (1/2"), INSTALADO EM RAMAIS E SUB-RAMAIS DE GÁS - FORNECIMENTO E INSTALAÇÃO. AF_10/2020</t>
  </si>
  <si>
    <t xml:space="preserve"> 055040 </t>
  </si>
  <si>
    <t>3.3.11</t>
  </si>
  <si>
    <t>TUBO FERRO GALVANIZADO 1/2""</t>
  </si>
  <si>
    <t xml:space="preserve"> 053434 </t>
  </si>
  <si>
    <t>3.3.12</t>
  </si>
  <si>
    <t>TAMPAO/CAP EM FERRO GALVANIZADO COM ROSCA 2""</t>
  </si>
  <si>
    <t xml:space="preserve"> CP026 </t>
  </si>
  <si>
    <t>3.3.13</t>
  </si>
  <si>
    <t>Aquisição e Assentamento de Tê de redução FoGo Ø 2" x 1/2" - Ref. CAERN (1140048)</t>
  </si>
  <si>
    <t xml:space="preserve"> 101917 </t>
  </si>
  <si>
    <t>3.3.14</t>
  </si>
  <si>
    <t>MANÔMETRO 0 A 200 PSI (0 A 14 KGF/CM2), D = 50MM - FORNECIMENTO E INSTALAÇÃO. AF_10/2020</t>
  </si>
  <si>
    <t xml:space="preserve"> CP027 </t>
  </si>
  <si>
    <t>3.3.15</t>
  </si>
  <si>
    <t>FORNECIMENTO, MONTAGEM E INSTALAÇÃO DE CLORADOR DN 50 - Ref. CAEMA (192001)</t>
  </si>
  <si>
    <t xml:space="preserve"> CP028 </t>
  </si>
  <si>
    <t>3.3.16</t>
  </si>
  <si>
    <t>ABERTURA E FECHAMENTO MANUAL DE RASGO EM CONCRETO,PARA PASSA GEM DE TUBOS E DUTOS,COM DIAMETRO DE 1.1/4" A 2" - Ref. EMOP (15.045.0116-A)</t>
  </si>
  <si>
    <t xml:space="preserve"> 89349 </t>
  </si>
  <si>
    <t>3.3.17</t>
  </si>
  <si>
    <t>REGISTRO DE PRESSÃO BRUTO, LATÃO, ROSCÁVEL, 1/2" - FORNECIMENTO E INSTALAÇÃO. AF_08/2021</t>
  </si>
  <si>
    <t>3.4</t>
  </si>
  <si>
    <t>MOVIMENTAÇÃO DE SOLO</t>
  </si>
  <si>
    <t>3.4.1</t>
  </si>
  <si>
    <t>MOVIMENTO DE TERRA</t>
  </si>
  <si>
    <t xml:space="preserve"> 172030 </t>
  </si>
  <si>
    <t>3.4.1.1</t>
  </si>
  <si>
    <t>REATERRO MANUAL COM MATERIAL DA PROPRIA OBRA</t>
  </si>
  <si>
    <t xml:space="preserve"> 93358 </t>
  </si>
  <si>
    <t>3.4.1.2</t>
  </si>
  <si>
    <t>ESCAVAÇÃO MANUAL DE VALA COM PROFUNDIDADE MENOR OU IGUAL A 1,30 M. AF_02/2021</t>
  </si>
  <si>
    <t>3.5</t>
  </si>
  <si>
    <t>INSTALAÇÕES ELÉTRICAS</t>
  </si>
  <si>
    <t xml:space="preserve"> 93660 </t>
  </si>
  <si>
    <t>3.5.1</t>
  </si>
  <si>
    <t>DISJUNTOR BIPOLAR TIPO DIN, CORRENTE NOMINAL DE 10A - FORNECIMENTO E INSTALAÇÃO. AF_10/2020</t>
  </si>
  <si>
    <t xml:space="preserve"> 101901 </t>
  </si>
  <si>
    <t>3.5.2</t>
  </si>
  <si>
    <t>CONTATOR TRIPOLAR I NOMINAL 12A - FORNECIMENTO E INSTALAÇÃO. AF_10/2020</t>
  </si>
  <si>
    <t xml:space="preserve"> 8007 </t>
  </si>
  <si>
    <t>ORSE</t>
  </si>
  <si>
    <t>3.5.3</t>
  </si>
  <si>
    <t>Terminal de compressão para cabo de   4 mm2 - fornecimento e instalação</t>
  </si>
  <si>
    <t xml:space="preserve"> CP029 </t>
  </si>
  <si>
    <t>3.5.4</t>
  </si>
  <si>
    <t>Sinaleiro 22mm com lâmpada vermelha, 220vca, led integrado ao corpo, modelo L2-DR1-R, da Metaltex ou similar (luz de topo) - Ref. ORSE (11436)</t>
  </si>
  <si>
    <t xml:space="preserve"> 8005 </t>
  </si>
  <si>
    <t>3.5.5</t>
  </si>
  <si>
    <t>Terminal de compressão para cabo de   1,50 mm2 - fornecimento e instalação</t>
  </si>
  <si>
    <t xml:space="preserve"> 102137 </t>
  </si>
  <si>
    <t>3.5.6</t>
  </si>
  <si>
    <t>CHAVE DE BOIA AUTOMÁTICA SUPERIOR/INFERIOR 15A/250V - FORNECIMENTO E INSTALAÇÃO. AF_12/2020</t>
  </si>
  <si>
    <t xml:space="preserve"> 91871 </t>
  </si>
  <si>
    <t>3.5.7</t>
  </si>
  <si>
    <t>ELETRODUTO RÍGIDO ROSCÁVEL, PVC, DN 25 MM (3/4"), PARA CIRCUITOS TERMINAIS, INSTALADO EM PAREDE - FORNECIMENTO E INSTALAÇÃO. AF_03/2023</t>
  </si>
  <si>
    <t xml:space="preserve"> 063591 </t>
  </si>
  <si>
    <t>3.5.8</t>
  </si>
  <si>
    <t>BLOCO DE CONTATO AUXILIAR (2NA+2NF)</t>
  </si>
  <si>
    <t xml:space="preserve"> 4180 </t>
  </si>
  <si>
    <t>3.5.9</t>
  </si>
  <si>
    <t>Cabo de cobre PP Cordplast 3 x 4.0 mm2, 450/750v - fornecimento</t>
  </si>
  <si>
    <t xml:space="preserve"> 91928 </t>
  </si>
  <si>
    <t>3.5.10</t>
  </si>
  <si>
    <t>CABO DE COBRE FLEXÍVEL ISOLADO, 4 MM², ANTI-CHAMA 450/750 V, PARA CIRCUITOS TERMINAIS - FORNECIMENTO E INSTALAÇÃO. AF_03/2023</t>
  </si>
  <si>
    <t>3.5.11</t>
  </si>
  <si>
    <t>3.5.12</t>
  </si>
  <si>
    <t>3.5.13</t>
  </si>
  <si>
    <t xml:space="preserve"> 91926 </t>
  </si>
  <si>
    <t>3.5.14</t>
  </si>
  <si>
    <t>CABO DE COBRE FLEXÍVEL ISOLADO, 2,5 MM², ANTI-CHAMA 450/750 V, PARA CIRCUITOS TERMINAIS - FORNECIMENTO E INSTALAÇÃO. AF_03/2023</t>
  </si>
  <si>
    <t>3.5.15</t>
  </si>
  <si>
    <t>3.5.16</t>
  </si>
  <si>
    <t xml:space="preserve"> 91924 </t>
  </si>
  <si>
    <t>3.5.17</t>
  </si>
  <si>
    <t>CABO DE COBRE FLEXÍVEL ISOLADO, 1,5 MM², ANTI-CHAMA 450/750 V, PARA CIRCUITOS TERMINAIS - FORNECIMENTO E INSTALAÇÃO. AF_03/2023</t>
  </si>
  <si>
    <t>3.5.18</t>
  </si>
  <si>
    <t>3.5.19</t>
  </si>
  <si>
    <t>3.5.20</t>
  </si>
  <si>
    <t xml:space="preserve"> 13151 </t>
  </si>
  <si>
    <t>3.5.21</t>
  </si>
  <si>
    <t>Disjuntor monopolar 6 A, padrão DIN (linha branca), curva de disparo C - Rev 01_05/2022</t>
  </si>
  <si>
    <t xml:space="preserve"> 93653 </t>
  </si>
  <si>
    <t>3.5.22</t>
  </si>
  <si>
    <t>DISJUNTOR MONOPOLAR TIPO DIN, CORRENTE NOMINAL DE 10A - FORNECIMENTO E INSTALAÇÃO. AF_10/2020</t>
  </si>
  <si>
    <t xml:space="preserve"> 93661 </t>
  </si>
  <si>
    <t>3.5.23</t>
  </si>
  <si>
    <t>DISJUNTOR BIPOLAR TIPO DIN, CORRENTE NOMINAL DE 16A - FORNECIMENTO E INSTALAÇÃO. AF_10/2020</t>
  </si>
  <si>
    <t xml:space="preserve"> 063063 </t>
  </si>
  <si>
    <t>3.5.24</t>
  </si>
  <si>
    <t>TERMINAL OLHAL DE COBRE PARA CABO 4mm2</t>
  </si>
  <si>
    <t xml:space="preserve"> 91845 </t>
  </si>
  <si>
    <t>3.5.25</t>
  </si>
  <si>
    <t>ELETRODUTO FLEXÍVEL CORRUGADO REFORÇADO, PVC, DN 25 MM (3/4"), PARA CIRCUITOS TERMINAIS, INSTALADO EM LAJE - FORNECIMENTO E INSTALAÇÃO. AF_03/2023</t>
  </si>
  <si>
    <t xml:space="preserve"> 11749 </t>
  </si>
  <si>
    <t>3.5.26</t>
  </si>
  <si>
    <t>Eletroduto metalico flexivel revestido externamente com pvc preto, diametro externo de 25 mm (3/4"), tipo sealtubo</t>
  </si>
  <si>
    <t xml:space="preserve"> 4178 </t>
  </si>
  <si>
    <t>3.5.27</t>
  </si>
  <si>
    <t>Abraçadeira em aço inox, tipo "D", 1", fornecimento</t>
  </si>
  <si>
    <t xml:space="preserve"> 3837 </t>
  </si>
  <si>
    <t>3.5.28</t>
  </si>
  <si>
    <t>Conector borne SAK 6,0mm</t>
  </si>
  <si>
    <t xml:space="preserve"> 11969 </t>
  </si>
  <si>
    <t>3.5.29</t>
  </si>
  <si>
    <t>Luva sem rosca UNIDUT ø=1 " C- PB</t>
  </si>
  <si>
    <t xml:space="preserve"> 058084 </t>
  </si>
  <si>
    <t>3.5.30</t>
  </si>
  <si>
    <t>CAIXA PASSAGEM 4x2""</t>
  </si>
  <si>
    <t xml:space="preserve"> 92000 </t>
  </si>
  <si>
    <t>3.5.31</t>
  </si>
  <si>
    <t>TOMADA BAIXA DE EMBUTIR (1 MÓDULO), 2P+T 10 A, INCLUINDO SUPORTE E PLACA - FORNECIMENTO E INSTALAÇÃO. AF_03/2023</t>
  </si>
  <si>
    <t xml:space="preserve"> 91953 </t>
  </si>
  <si>
    <t>3.5.32</t>
  </si>
  <si>
    <t>INTERRUPTOR SIMPLES (1 MÓDULO), 10A/250V, INCLUINDO SUPORTE E PLACA - FORNECIMENTO E INSTALAÇÃO. AF_03/2023</t>
  </si>
  <si>
    <t xml:space="preserve"> CP030 </t>
  </si>
  <si>
    <t>3.5.33</t>
  </si>
  <si>
    <t>Chave comutadora/seletora com 1 polo e 3 posições para 25 A - Ref. CPOS (40.12.030)</t>
  </si>
  <si>
    <t xml:space="preserve"> CP031 </t>
  </si>
  <si>
    <t>3.5.34</t>
  </si>
  <si>
    <t>BORNE TERMINAL SAK 4 MM2  - Ref. AGETOP CIVIL (070286)</t>
  </si>
  <si>
    <t xml:space="preserve"> CP032 </t>
  </si>
  <si>
    <t>3.5.35</t>
  </si>
  <si>
    <t>Fornecimento de abraçadeira plástica serrilhada 390 mm - Ref. ORSE (3253)</t>
  </si>
  <si>
    <t xml:space="preserve"> CP033 </t>
  </si>
  <si>
    <t>3.5.36</t>
  </si>
  <si>
    <t>ELETRODUTO FLEXÍVEL CORRUGADO, PEAD, DN 25 MM, PARA REDE ENTERRADA DE DISTRIBUIÇÃO DE ENERGIA ELÉTRICA - FORNECIMENTO E INSTALAÇÃO. AF_12/2021 Ref. SINAPI (97667)</t>
  </si>
  <si>
    <t xml:space="preserve"> CP036 </t>
  </si>
  <si>
    <t>3.5.37</t>
  </si>
  <si>
    <t>Unidut Cônico com bucha e arruela 3/4” (25 mm) - Ref. SEDOP (171415)</t>
  </si>
  <si>
    <t xml:space="preserve"> CP034 </t>
  </si>
  <si>
    <t>3.5.38</t>
  </si>
  <si>
    <t>Relé bimetálico de sobrecarga para acoplamento direto, faixas de ajuste de 6,3-10 A - Ref. CPOS 40.11.020</t>
  </si>
  <si>
    <t xml:space="preserve"> CP035 </t>
  </si>
  <si>
    <t>3.5.39</t>
  </si>
  <si>
    <t>BORNE TERMINAL SAK 1,5 MM2  - Ref. AGETOP CIVIL (070286)</t>
  </si>
  <si>
    <t xml:space="preserve"> CP037 </t>
  </si>
  <si>
    <t>3.5.40</t>
  </si>
  <si>
    <t>Canaleta plástica perfurada 30 x 30mm, cinza, Hellerman ou similar - Ref. ORSE (11402)</t>
  </si>
  <si>
    <t xml:space="preserve"> CP038 </t>
  </si>
  <si>
    <t>3.5.41</t>
  </si>
  <si>
    <t>Fornecimento e montagem mecânica de trilho metálico DIN 35mm - Ref. IOPES (152207)</t>
  </si>
  <si>
    <t xml:space="preserve"> CP039 </t>
  </si>
  <si>
    <t>3.5.42</t>
  </si>
  <si>
    <t>Fornecimento e montagem de barramento borne neutro, 6 vias - Ref. IOPES (152228)</t>
  </si>
  <si>
    <t xml:space="preserve"> CP040 </t>
  </si>
  <si>
    <t>3.5.43</t>
  </si>
  <si>
    <t>Fornecimento e montagem de barramento borne terra, 6 vias - Ref. IOPES (152228)</t>
  </si>
  <si>
    <t xml:space="preserve"> CP041 </t>
  </si>
  <si>
    <t>3.5.44</t>
  </si>
  <si>
    <t>Fornecimento e Instalação de Botão de Impulso Plástico com Bloco Removível NA Verde - Ref. ORSE (3803)</t>
  </si>
  <si>
    <t xml:space="preserve"> CP042 </t>
  </si>
  <si>
    <t>3.5.45</t>
  </si>
  <si>
    <t>Fornecimento e Instalação de Botão de Impulso Plástico com Bloco Removível NA Vermelho - Ref. ORSE (3803)</t>
  </si>
  <si>
    <t xml:space="preserve"> CP043 </t>
  </si>
  <si>
    <t>3.5.46</t>
  </si>
  <si>
    <t>FORNECIMENTO E INSTALAÇÃO DE TERMINAL DE COMPRESSÃO PRÉ-ISOLADO TIPO OLHAL 2,5mm2 - Ref.SBC (063063)</t>
  </si>
  <si>
    <t xml:space="preserve"> CP044 </t>
  </si>
  <si>
    <t>3.5.47</t>
  </si>
  <si>
    <t>FORNECIMENTO E INSTALAÇÃO DE TERMINAL DE COMPRESSÃO PRÉ-ISOLADO TIPO PINO 2,5mm2 - Ref.SBC (063063)</t>
  </si>
  <si>
    <t xml:space="preserve"> CP045 </t>
  </si>
  <si>
    <t>3.5.48</t>
  </si>
  <si>
    <t>Parafuso auto atarraxante cabeça chata 6.35 mm x 25 mm - fornecimento e colocação REF. ORSE (11039)</t>
  </si>
  <si>
    <t xml:space="preserve"> CP046 </t>
  </si>
  <si>
    <t>3.5.49</t>
  </si>
  <si>
    <t>LUMINÁRIA ARANDELA TIPO TARTARUGA, COM GRADE, DE SOBREPOR, COM 1 LÂMPADA LED DE 15 W, SEM REATOR - FORNECIMENTO E INSTALAÇÃO. AF_02/2020 REF. SINAPI (97608)</t>
  </si>
  <si>
    <t xml:space="preserve"> CP048 </t>
  </si>
  <si>
    <t>3.5.50</t>
  </si>
  <si>
    <t>Disjuntor Bipolar 6 A - FORNECIMENTO E INSTALAÇÃO - Ref. SINAPI (93660)</t>
  </si>
  <si>
    <t xml:space="preserve"> CP049 </t>
  </si>
  <si>
    <t>3.5.51</t>
  </si>
  <si>
    <t>Fornecimento e montagem de barramento pente 12 pólos 63A - Ref. IOPES (152228)</t>
  </si>
  <si>
    <t xml:space="preserve"> PRQ004 </t>
  </si>
  <si>
    <t>3.5.52</t>
  </si>
  <si>
    <t>RELÉ DE NÍVEL COM 3 ELETRODOS CONTATOS DE 10A - 250V - REF. SEINFRA (C4896)</t>
  </si>
  <si>
    <t xml:space="preserve"> PRQ005 </t>
  </si>
  <si>
    <t>3.5.53</t>
  </si>
  <si>
    <t>DISJUNTOR DIFERENCIAL DR-16A - 40A, 30mA - REF. SEINFRA (C4530)</t>
  </si>
  <si>
    <t>ABRIGO</t>
  </si>
  <si>
    <t>4.1</t>
  </si>
  <si>
    <t>ESTRUTURA</t>
  </si>
  <si>
    <t xml:space="preserve"> PRQ000 </t>
  </si>
  <si>
    <t>4.1.1</t>
  </si>
  <si>
    <t>BLOCOS DE APOIO MOLDADOS NO LOCAL EM CONCRETO SIMPLES FCK &gt;= 15 MPA - CONTROLE "A" - Ref. COMPESA</t>
  </si>
  <si>
    <t xml:space="preserve"> PRQ002 </t>
  </si>
  <si>
    <t>4.1.2</t>
  </si>
  <si>
    <t>EXECUÇÃO DE ESTRUTURAS DE CONCRETO ARMADO, FCK = 25 MPA</t>
  </si>
  <si>
    <t>4.2</t>
  </si>
  <si>
    <t>PISO</t>
  </si>
  <si>
    <t>4.2.1</t>
  </si>
  <si>
    <t>CONTRAPISO EM CONCRETO MAGRO TRACO 1:3:5 5CM</t>
  </si>
  <si>
    <t>4.3</t>
  </si>
  <si>
    <t>ALVENARIA</t>
  </si>
  <si>
    <t xml:space="preserve"> 103333 </t>
  </si>
  <si>
    <t>4.3.1</t>
  </si>
  <si>
    <t>ALVENARIA DE VEDAÇÃO DE BLOCOS CERÂMICOS FURADOS NA HORIZONTAL DE 9X14X19 CM (ESPESSURA 9 CM) E ARGAMASSA DE ASSENTAMENTO COM PREPARO MANUAL. AF_12/2021</t>
  </si>
  <si>
    <t xml:space="preserve"> 87878 </t>
  </si>
  <si>
    <t>4.3.2</t>
  </si>
  <si>
    <t>CHAPISCO APLICADO EM ALVENARIAS E ESTRUTURAS DE CONCRETO INTERNAS, COM COLHER DE PEDREIRO.  ARGAMASSA TRAÇO 1:3 COM PREPARO MANUAL. AF_10/2022</t>
  </si>
  <si>
    <t xml:space="preserve"> 11396 </t>
  </si>
  <si>
    <t>4.3.3</t>
  </si>
  <si>
    <t>Cobogo cimento tipo "veneziana", dim: 40 x 40 x 9cm</t>
  </si>
  <si>
    <t xml:space="preserve"> 104238 </t>
  </si>
  <si>
    <t>4.3.4</t>
  </si>
  <si>
    <t>EMBOÇO OU MASSA ÚNICA EM ARGAMASSA TRAÇO 1:2:8, PREPARO MANUAL, APLICADA MANUALMENTE EM PANOS DE FACHADA SEM PRESENÇA DE VÃOS, ESPESSURA DE 35 MM, ACESSO POR ANDAIME. AF_08/2022</t>
  </si>
  <si>
    <t xml:space="preserve"> 053042 </t>
  </si>
  <si>
    <t>4.3.5</t>
  </si>
  <si>
    <t>ABERTURA E FECHAMENTO DE RASGOS EM ALVENARIA</t>
  </si>
  <si>
    <t>4.4</t>
  </si>
  <si>
    <t>PINTURA</t>
  </si>
  <si>
    <t xml:space="preserve"> 88415 </t>
  </si>
  <si>
    <t>4.4.1</t>
  </si>
  <si>
    <t>APLICAÇÃO MANUAL DE FUNDO SELADOR ACRÍLICO EM PAREDES EXTERNAS DE CASAS. AF_03/2024</t>
  </si>
  <si>
    <t xml:space="preserve"> 96135 </t>
  </si>
  <si>
    <t>4.4.2</t>
  </si>
  <si>
    <t>APLICAÇÃO MANUAL DE MASSA ACRÍLICA EM PAREDES EXTERNAS DE CASAS, DUAS DEMÃOS. AF_03/2024</t>
  </si>
  <si>
    <t xml:space="preserve"> 88489 </t>
  </si>
  <si>
    <t>4.4.3</t>
  </si>
  <si>
    <t>PINTURA LÁTEX ACRÍLICA PREMIUM, APLICAÇÃO MANUAL EM PAREDES, DUAS DEMÃOS. AF_04/2023</t>
  </si>
  <si>
    <t>4.5</t>
  </si>
  <si>
    <t>GRADIL METÁLICO</t>
  </si>
  <si>
    <t xml:space="preserve"> 9072 </t>
  </si>
  <si>
    <t>4.5.1</t>
  </si>
  <si>
    <t>Portão em ferro, em gradil metálico, padrão belgo ou equivalente, de correr</t>
  </si>
  <si>
    <t xml:space="preserve"> 111041 </t>
  </si>
  <si>
    <t>4.5.2</t>
  </si>
  <si>
    <t>GRADIL EXTERNO C/TUBOS+BARRA CHATA ACO COM PINTURA DUAS FACES</t>
  </si>
  <si>
    <t>Valor Total Contratado</t>
  </si>
  <si>
    <t>Valor Total 1º Aditivo</t>
  </si>
  <si>
    <t>Valor Total Consolidado</t>
  </si>
  <si>
    <t>BOLETIM DE MEDIÇÃO - CONTRATO Nº 006/2025/ALERO - EMPENHO 2025NE000755</t>
  </si>
  <si>
    <r>
      <t xml:space="preserve">Fiscal do Contrato: </t>
    </r>
    <r>
      <rPr>
        <sz val="11"/>
        <color theme="1"/>
        <rFont val="Calibri"/>
        <family val="2"/>
        <scheme val="minor"/>
      </rPr>
      <t>Jefferson Willian Batista da Silva / Francisco Willyk da Silva Monteiro</t>
    </r>
  </si>
  <si>
    <t>ASSEMBLEIA LEGISLATIVA DE RONDÔNIA - ALE/RO</t>
  </si>
  <si>
    <t>Secretaria Especial de Engenharia e Arquitetura</t>
  </si>
  <si>
    <t>SINAPI - 12/2024 - Rondônia</t>
  </si>
  <si>
    <t>EXECUTADO</t>
  </si>
  <si>
    <t>Executado (%):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</si>
</sst>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[$R$-416]\ * #,##0.00_-;\-[$R$-416]\ * #,##0.00_-;_-[$R$-416]\ * &quot;-&quot;??_-;_-@_-"/>
    <numFmt numFmtId="165" formatCode="_(* #,##0.00_);_(* \(#,##0.00\);_(* \-??_);_(@_)"/>
  </numFmts>
  <fonts count="21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1"/>
    </font>
    <font>
      <b/>
      <sz val="10"/>
      <name val="Arial"/>
      <family val="1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b/>
      <u val="double"/>
      <sz val="12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i/>
      <sz val="9"/>
      <name val="Calibri"/>
      <family val="2"/>
      <scheme val="minor"/>
    </font>
    <font>
      <b/>
      <u val="double"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8" tint="0.59999389629810485"/>
        <bgColor indexed="31"/>
      </patternFill>
    </fill>
    <fill>
      <patternFill patternType="solid">
        <fgColor theme="8" tint="0.79998168889431442"/>
        <bgColor indexed="3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5" fillId="0" borderId="0"/>
    <xf numFmtId="9" fontId="4" fillId="0" borderId="0" applyFont="0" applyFill="0" applyBorder="0" applyAlignment="0" applyProtection="0"/>
  </cellStyleXfs>
  <cellXfs count="94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vertical="center" wrapText="1"/>
    </xf>
    <xf numFmtId="14" fontId="0" fillId="0" borderId="1" xfId="0" applyNumberFormat="1" applyBorder="1" applyAlignment="1">
      <alignment horizontal="left"/>
    </xf>
    <xf numFmtId="164" fontId="0" fillId="0" borderId="1" xfId="0" applyNumberFormat="1" applyBorder="1"/>
    <xf numFmtId="164" fontId="0" fillId="0" borderId="1" xfId="0" applyNumberFormat="1" applyBorder="1" applyAlignment="1">
      <alignment horizontal="left"/>
    </xf>
    <xf numFmtId="0" fontId="1" fillId="0" borderId="0" xfId="0" applyFont="1"/>
    <xf numFmtId="0" fontId="0" fillId="0" borderId="1" xfId="0" applyFill="1" applyBorder="1"/>
    <xf numFmtId="0" fontId="9" fillId="0" borderId="0" xfId="0" applyFont="1" applyAlignment="1">
      <alignment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vertical="center" wrapText="1"/>
    </xf>
    <xf numFmtId="2" fontId="12" fillId="4" borderId="1" xfId="0" applyNumberFormat="1" applyFont="1" applyFill="1" applyBorder="1" applyAlignment="1">
      <alignment horizontal="center" vertical="center" wrapText="1"/>
    </xf>
    <xf numFmtId="0" fontId="13" fillId="5" borderId="3" xfId="0" applyFont="1" applyFill="1" applyBorder="1" applyAlignment="1">
      <alignment vertical="center"/>
    </xf>
    <xf numFmtId="0" fontId="13" fillId="5" borderId="7" xfId="0" applyFont="1" applyFill="1" applyBorder="1" applyAlignment="1">
      <alignment vertical="center"/>
    </xf>
    <xf numFmtId="0" fontId="13" fillId="5" borderId="3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justify" vertical="center" wrapText="1"/>
    </xf>
    <xf numFmtId="4" fontId="15" fillId="5" borderId="1" xfId="1" applyNumberFormat="1" applyFont="1" applyFill="1" applyBorder="1" applyAlignment="1" applyProtection="1">
      <alignment horizontal="right" vertical="center"/>
    </xf>
    <xf numFmtId="0" fontId="16" fillId="5" borderId="1" xfId="0" applyFont="1" applyFill="1" applyBorder="1" applyAlignment="1">
      <alignment horizontal="center" vertical="center"/>
    </xf>
    <xf numFmtId="165" fontId="16" fillId="5" borderId="1" xfId="1" applyNumberFormat="1" applyFont="1" applyFill="1" applyBorder="1" applyAlignment="1" applyProtection="1">
      <alignment vertical="center"/>
    </xf>
    <xf numFmtId="44" fontId="16" fillId="5" borderId="1" xfId="2" applyFont="1" applyFill="1" applyBorder="1" applyAlignment="1" applyProtection="1">
      <alignment vertical="center"/>
    </xf>
    <xf numFmtId="2" fontId="16" fillId="5" borderId="1" xfId="2" applyNumberFormat="1" applyFont="1" applyFill="1" applyBorder="1" applyAlignment="1" applyProtection="1">
      <alignment vertical="center"/>
    </xf>
    <xf numFmtId="0" fontId="15" fillId="0" borderId="1" xfId="0" applyFont="1" applyBorder="1" applyAlignment="1">
      <alignment horizontal="justify" vertical="center" wrapText="1"/>
    </xf>
    <xf numFmtId="0" fontId="15" fillId="0" borderId="1" xfId="0" applyFont="1" applyBorder="1" applyAlignment="1">
      <alignment horizontal="center" vertical="center"/>
    </xf>
    <xf numFmtId="4" fontId="15" fillId="0" borderId="1" xfId="1" applyNumberFormat="1" applyFont="1" applyFill="1" applyBorder="1" applyAlignment="1" applyProtection="1">
      <alignment horizontal="right" vertical="center"/>
    </xf>
    <xf numFmtId="165" fontId="15" fillId="0" borderId="1" xfId="1" applyNumberFormat="1" applyFont="1" applyFill="1" applyBorder="1" applyAlignment="1" applyProtection="1">
      <alignment vertical="center"/>
    </xf>
    <xf numFmtId="44" fontId="15" fillId="0" borderId="1" xfId="2" applyFont="1" applyFill="1" applyBorder="1" applyAlignment="1" applyProtection="1">
      <alignment vertical="center"/>
    </xf>
    <xf numFmtId="2" fontId="15" fillId="0" borderId="1" xfId="1" applyNumberFormat="1" applyFont="1" applyFill="1" applyBorder="1" applyAlignment="1" applyProtection="1">
      <alignment horizontal="right" vertical="center"/>
    </xf>
    <xf numFmtId="0" fontId="14" fillId="5" borderId="3" xfId="0" applyFont="1" applyFill="1" applyBorder="1" applyAlignment="1">
      <alignment vertical="center"/>
    </xf>
    <xf numFmtId="0" fontId="14" fillId="5" borderId="7" xfId="0" applyFont="1" applyFill="1" applyBorder="1" applyAlignment="1">
      <alignment vertical="center"/>
    </xf>
    <xf numFmtId="0" fontId="14" fillId="5" borderId="3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165" fontId="15" fillId="5" borderId="1" xfId="1" applyNumberFormat="1" applyFont="1" applyFill="1" applyBorder="1" applyAlignment="1" applyProtection="1">
      <alignment vertical="center"/>
    </xf>
    <xf numFmtId="44" fontId="15" fillId="5" borderId="1" xfId="2" applyFont="1" applyFill="1" applyBorder="1" applyAlignment="1" applyProtection="1">
      <alignment vertical="center"/>
    </xf>
    <xf numFmtId="2" fontId="15" fillId="5" borderId="1" xfId="2" applyNumberFormat="1" applyFont="1" applyFill="1" applyBorder="1" applyAlignment="1" applyProtection="1">
      <alignment vertical="center"/>
    </xf>
    <xf numFmtId="0" fontId="14" fillId="5" borderId="3" xfId="0" applyFont="1" applyFill="1" applyBorder="1" applyAlignment="1">
      <alignment vertical="center" wrapText="1"/>
    </xf>
    <xf numFmtId="0" fontId="14" fillId="5" borderId="7" xfId="0" applyFont="1" applyFill="1" applyBorder="1" applyAlignment="1">
      <alignment vertical="center" wrapText="1"/>
    </xf>
    <xf numFmtId="0" fontId="14" fillId="5" borderId="3" xfId="0" applyFont="1" applyFill="1" applyBorder="1" applyAlignment="1">
      <alignment horizontal="center" vertical="center" wrapText="1"/>
    </xf>
    <xf numFmtId="2" fontId="14" fillId="5" borderId="1" xfId="0" applyNumberFormat="1" applyFont="1" applyFill="1" applyBorder="1" applyAlignment="1">
      <alignment horizontal="justify" vertical="center" wrapText="1"/>
    </xf>
    <xf numFmtId="0" fontId="14" fillId="6" borderId="3" xfId="0" applyFont="1" applyFill="1" applyBorder="1" applyAlignment="1">
      <alignment vertical="center"/>
    </xf>
    <xf numFmtId="0" fontId="14" fillId="6" borderId="7" xfId="0" applyFont="1" applyFill="1" applyBorder="1" applyAlignment="1">
      <alignment vertical="center"/>
    </xf>
    <xf numFmtId="0" fontId="14" fillId="6" borderId="3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justify" vertical="center" wrapText="1"/>
    </xf>
    <xf numFmtId="4" fontId="15" fillId="6" borderId="1" xfId="1" applyNumberFormat="1" applyFont="1" applyFill="1" applyBorder="1" applyAlignment="1" applyProtection="1">
      <alignment horizontal="right" vertical="center"/>
    </xf>
    <xf numFmtId="0" fontId="15" fillId="6" borderId="1" xfId="0" applyFont="1" applyFill="1" applyBorder="1" applyAlignment="1">
      <alignment horizontal="center" vertical="center"/>
    </xf>
    <xf numFmtId="165" fontId="15" fillId="6" borderId="1" xfId="1" applyNumberFormat="1" applyFont="1" applyFill="1" applyBorder="1" applyAlignment="1" applyProtection="1">
      <alignment vertical="center"/>
    </xf>
    <xf numFmtId="44" fontId="15" fillId="6" borderId="1" xfId="2" applyFont="1" applyFill="1" applyBorder="1" applyAlignment="1" applyProtection="1">
      <alignment vertical="center"/>
    </xf>
    <xf numFmtId="2" fontId="15" fillId="6" borderId="1" xfId="2" applyNumberFormat="1" applyFont="1" applyFill="1" applyBorder="1" applyAlignment="1" applyProtection="1">
      <alignment vertical="center"/>
    </xf>
    <xf numFmtId="2" fontId="15" fillId="0" borderId="1" xfId="2" applyNumberFormat="1" applyFont="1" applyFill="1" applyBorder="1" applyAlignment="1" applyProtection="1">
      <alignment vertical="center"/>
    </xf>
    <xf numFmtId="0" fontId="14" fillId="6" borderId="3" xfId="0" applyFont="1" applyFill="1" applyBorder="1" applyAlignment="1">
      <alignment vertical="center" wrapText="1"/>
    </xf>
    <xf numFmtId="0" fontId="14" fillId="6" borderId="7" xfId="0" applyFont="1" applyFill="1" applyBorder="1" applyAlignment="1">
      <alignment vertical="center" wrapText="1"/>
    </xf>
    <xf numFmtId="0" fontId="14" fillId="6" borderId="3" xfId="0" applyFont="1" applyFill="1" applyBorder="1" applyAlignment="1">
      <alignment horizontal="center" vertical="center" wrapText="1"/>
    </xf>
    <xf numFmtId="2" fontId="14" fillId="6" borderId="1" xfId="0" applyNumberFormat="1" applyFont="1" applyFill="1" applyBorder="1" applyAlignment="1">
      <alignment horizontal="justify" vertical="center" wrapText="1"/>
    </xf>
    <xf numFmtId="0" fontId="14" fillId="6" borderId="1" xfId="0" applyFont="1" applyFill="1" applyBorder="1" applyAlignment="1">
      <alignment horizontal="center" vertical="center" wrapText="1"/>
    </xf>
    <xf numFmtId="44" fontId="17" fillId="7" borderId="1" xfId="2" applyFont="1" applyFill="1" applyBorder="1" applyAlignment="1" applyProtection="1">
      <alignment horizontal="center" vertical="center" wrapText="1"/>
    </xf>
    <xf numFmtId="44" fontId="14" fillId="7" borderId="1" xfId="2" applyFont="1" applyFill="1" applyBorder="1" applyAlignment="1" applyProtection="1">
      <alignment horizontal="center" vertical="center"/>
    </xf>
    <xf numFmtId="0" fontId="2" fillId="0" borderId="0" xfId="0" applyFont="1" applyAlignment="1">
      <alignment vertical="center" wrapText="1"/>
    </xf>
    <xf numFmtId="10" fontId="0" fillId="0" borderId="1" xfId="0" applyNumberForma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19" fillId="0" borderId="1" xfId="0" applyFont="1" applyBorder="1" applyAlignment="1">
      <alignment horizontal="center" vertical="center"/>
    </xf>
    <xf numFmtId="0" fontId="6" fillId="2" borderId="1" xfId="3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6" fillId="2" borderId="3" xfId="3" applyFont="1" applyFill="1" applyBorder="1" applyAlignment="1">
      <alignment horizontal="left" vertical="center" wrapText="1"/>
    </xf>
    <xf numFmtId="0" fontId="6" fillId="2" borderId="7" xfId="3" applyFont="1" applyFill="1" applyBorder="1" applyAlignment="1">
      <alignment horizontal="left" vertical="center" wrapText="1"/>
    </xf>
    <xf numFmtId="0" fontId="6" fillId="2" borderId="4" xfId="3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11" fillId="3" borderId="1" xfId="0" applyFont="1" applyFill="1" applyBorder="1" applyAlignment="1">
      <alignment horizontal="center" vertical="center" wrapText="1"/>
    </xf>
    <xf numFmtId="44" fontId="14" fillId="8" borderId="3" xfId="2" applyFont="1" applyFill="1" applyBorder="1" applyAlignment="1">
      <alignment horizontal="center" vertical="center"/>
    </xf>
    <xf numFmtId="44" fontId="14" fillId="8" borderId="4" xfId="2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10" fontId="20" fillId="2" borderId="7" xfId="4" applyNumberFormat="1" applyFont="1" applyFill="1" applyBorder="1" applyAlignment="1">
      <alignment horizontal="left" vertical="center" wrapText="1"/>
    </xf>
    <xf numFmtId="10" fontId="20" fillId="2" borderId="4" xfId="4" applyNumberFormat="1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14" fillId="6" borderId="3" xfId="0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horizontal="center" vertical="center" wrapText="1"/>
    </xf>
    <xf numFmtId="4" fontId="12" fillId="4" borderId="1" xfId="0" applyNumberFormat="1" applyFont="1" applyFill="1" applyBorder="1" applyAlignment="1">
      <alignment horizontal="center" vertical="center" wrapText="1"/>
    </xf>
    <xf numFmtId="44" fontId="14" fillId="7" borderId="1" xfId="2" applyFont="1" applyFill="1" applyBorder="1" applyAlignment="1" applyProtection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7" fillId="7" borderId="1" xfId="0" applyFont="1" applyFill="1" applyBorder="1" applyAlignment="1">
      <alignment horizontal="right" vertical="center"/>
    </xf>
    <xf numFmtId="2" fontId="15" fillId="5" borderId="1" xfId="1" applyNumberFormat="1" applyFont="1" applyFill="1" applyBorder="1" applyAlignment="1" applyProtection="1">
      <alignment horizontal="right" vertical="center"/>
    </xf>
    <xf numFmtId="44" fontId="16" fillId="5" borderId="1" xfId="1" applyNumberFormat="1" applyFont="1" applyFill="1" applyBorder="1" applyAlignment="1" applyProtection="1">
      <alignment vertical="center"/>
    </xf>
    <xf numFmtId="2" fontId="15" fillId="0" borderId="1" xfId="1" applyNumberFormat="1" applyFont="1" applyFill="1" applyBorder="1" applyAlignment="1" applyProtection="1">
      <alignment horizontal="center" vertical="center"/>
    </xf>
    <xf numFmtId="44" fontId="15" fillId="0" borderId="1" xfId="1" applyNumberFormat="1" applyFont="1" applyFill="1" applyBorder="1" applyAlignment="1" applyProtection="1">
      <alignment vertical="center"/>
    </xf>
    <xf numFmtId="44" fontId="15" fillId="5" borderId="1" xfId="1" applyNumberFormat="1" applyFont="1" applyFill="1" applyBorder="1" applyAlignment="1" applyProtection="1">
      <alignment vertical="center"/>
    </xf>
    <xf numFmtId="2" fontId="15" fillId="6" borderId="1" xfId="1" applyNumberFormat="1" applyFont="1" applyFill="1" applyBorder="1" applyAlignment="1" applyProtection="1">
      <alignment horizontal="center" vertical="center"/>
    </xf>
    <xf numFmtId="44" fontId="15" fillId="6" borderId="1" xfId="1" applyNumberFormat="1" applyFont="1" applyFill="1" applyBorder="1" applyAlignment="1" applyProtection="1">
      <alignment vertical="center"/>
    </xf>
  </cellXfs>
  <cellStyles count="5">
    <cellStyle name="Moeda" xfId="2" builtinId="4"/>
    <cellStyle name="Normal" xfId="0" builtinId="0"/>
    <cellStyle name="Normal 2" xfId="3" xr:uid="{DD24E8D2-E0C9-4332-913F-16D710B4752C}"/>
    <cellStyle name="Porcentagem" xfId="4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9</xdr:row>
      <xdr:rowOff>76200</xdr:rowOff>
    </xdr:from>
    <xdr:to>
      <xdr:col>3</xdr:col>
      <xdr:colOff>0</xdr:colOff>
      <xdr:row>13</xdr:row>
      <xdr:rowOff>0</xdr:rowOff>
    </xdr:to>
    <xdr:pic>
      <xdr:nvPicPr>
        <xdr:cNvPr id="2" name="Picture">
          <a:extLst>
            <a:ext uri="{FF2B5EF4-FFF2-40B4-BE49-F238E27FC236}">
              <a16:creationId xmlns:a16="http://schemas.microsoft.com/office/drawing/2014/main" id="{EC6409B3-4ABA-4611-83C8-DC4C2EB2E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426" b="5479"/>
        <a:stretch>
          <a:fillRect/>
        </a:stretch>
      </xdr:blipFill>
      <xdr:spPr bwMode="auto">
        <a:xfrm>
          <a:off x="1362075" y="2486025"/>
          <a:ext cx="0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0</xdr:colOff>
      <xdr:row>9</xdr:row>
      <xdr:rowOff>76200</xdr:rowOff>
    </xdr:from>
    <xdr:to>
      <xdr:col>3</xdr:col>
      <xdr:colOff>0</xdr:colOff>
      <xdr:row>13</xdr:row>
      <xdr:rowOff>0</xdr:rowOff>
    </xdr:to>
    <xdr:pic>
      <xdr:nvPicPr>
        <xdr:cNvPr id="3" name="Picture">
          <a:extLst>
            <a:ext uri="{FF2B5EF4-FFF2-40B4-BE49-F238E27FC236}">
              <a16:creationId xmlns:a16="http://schemas.microsoft.com/office/drawing/2014/main" id="{C4CDD75B-4465-4758-B190-3DA2AD2BE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426" b="5479"/>
        <a:stretch>
          <a:fillRect/>
        </a:stretch>
      </xdr:blipFill>
      <xdr:spPr bwMode="auto">
        <a:xfrm>
          <a:off x="1362075" y="2486025"/>
          <a:ext cx="0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D233CF-566C-4B8C-BE12-E8F76CD27A8D}">
  <dimension ref="A1:C15"/>
  <sheetViews>
    <sheetView workbookViewId="0">
      <selection activeCell="B16" sqref="B16"/>
    </sheetView>
  </sheetViews>
  <sheetFormatPr defaultRowHeight="15" x14ac:dyDescent="0.25"/>
  <cols>
    <col min="1" max="1" width="24.5703125" customWidth="1"/>
    <col min="2" max="2" width="63.7109375" customWidth="1"/>
  </cols>
  <sheetData>
    <row r="1" spans="1:3" ht="18" customHeight="1" x14ac:dyDescent="0.25">
      <c r="A1" s="58" t="s">
        <v>0</v>
      </c>
      <c r="B1" s="58"/>
    </row>
    <row r="2" spans="1:3" ht="63" customHeight="1" x14ac:dyDescent="0.25">
      <c r="A2" s="2" t="s">
        <v>1</v>
      </c>
      <c r="B2" s="3" t="s">
        <v>13</v>
      </c>
    </row>
    <row r="3" spans="1:3" x14ac:dyDescent="0.25">
      <c r="A3" s="1" t="s">
        <v>2</v>
      </c>
      <c r="B3" s="1" t="s">
        <v>12</v>
      </c>
    </row>
    <row r="4" spans="1:3" x14ac:dyDescent="0.25">
      <c r="A4" s="1" t="s">
        <v>3</v>
      </c>
      <c r="B4" s="4">
        <v>45792</v>
      </c>
    </row>
    <row r="5" spans="1:3" x14ac:dyDescent="0.25">
      <c r="A5" s="1" t="s">
        <v>4</v>
      </c>
      <c r="B5" s="4">
        <v>45762</v>
      </c>
    </row>
    <row r="6" spans="1:3" x14ac:dyDescent="0.25">
      <c r="A6" s="1" t="s">
        <v>5</v>
      </c>
      <c r="B6" s="1" t="s">
        <v>14</v>
      </c>
    </row>
    <row r="7" spans="1:3" x14ac:dyDescent="0.25">
      <c r="A7" s="1" t="s">
        <v>6</v>
      </c>
      <c r="B7" s="57">
        <v>1</v>
      </c>
    </row>
    <row r="8" spans="1:3" x14ac:dyDescent="0.25">
      <c r="A8" s="1" t="s">
        <v>7</v>
      </c>
      <c r="B8" s="6">
        <v>93000</v>
      </c>
    </row>
    <row r="9" spans="1:3" x14ac:dyDescent="0.25">
      <c r="A9" s="1" t="s">
        <v>8</v>
      </c>
      <c r="B9" s="5">
        <v>7612.04</v>
      </c>
    </row>
    <row r="10" spans="1:3" x14ac:dyDescent="0.25">
      <c r="A10" s="1" t="s">
        <v>9</v>
      </c>
      <c r="B10" s="5">
        <f>B8+B9</f>
        <v>100612.04</v>
      </c>
    </row>
    <row r="11" spans="1:3" x14ac:dyDescent="0.25">
      <c r="A11" s="1" t="s">
        <v>10</v>
      </c>
      <c r="B11" s="5">
        <f>B8+B9</f>
        <v>100612.04</v>
      </c>
    </row>
    <row r="12" spans="1:3" x14ac:dyDescent="0.25">
      <c r="A12" s="1" t="s">
        <v>11</v>
      </c>
      <c r="B12" s="5">
        <f>B8+B9</f>
        <v>100612.04</v>
      </c>
      <c r="C12" s="7"/>
    </row>
    <row r="13" spans="1:3" x14ac:dyDescent="0.25">
      <c r="A13" s="59" t="s">
        <v>15</v>
      </c>
      <c r="B13" s="3" t="s">
        <v>16</v>
      </c>
      <c r="C13" s="7" t="s">
        <v>20</v>
      </c>
    </row>
    <row r="14" spans="1:3" x14ac:dyDescent="0.25">
      <c r="A14" s="59"/>
      <c r="B14" s="3" t="s">
        <v>17</v>
      </c>
    </row>
    <row r="15" spans="1:3" x14ac:dyDescent="0.25">
      <c r="A15" s="8" t="s">
        <v>18</v>
      </c>
      <c r="B15" s="1" t="s">
        <v>19</v>
      </c>
    </row>
  </sheetData>
  <mergeCells count="2">
    <mergeCell ref="A1:B1"/>
    <mergeCell ref="A13:A1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383D3-B026-4C00-A5D1-E0EE42A8B42F}">
  <dimension ref="A1:S120"/>
  <sheetViews>
    <sheetView tabSelected="1" zoomScaleNormal="100" workbookViewId="0">
      <pane xSplit="3" ySplit="13" topLeftCell="D14" activePane="bottomRight" state="frozen"/>
      <selection pane="topRight" activeCell="D1" sqref="D1"/>
      <selection pane="bottomLeft" activeCell="A14" sqref="A14"/>
      <selection pane="bottomRight" activeCell="N125" sqref="N125"/>
    </sheetView>
  </sheetViews>
  <sheetFormatPr defaultRowHeight="15" x14ac:dyDescent="0.25"/>
  <cols>
    <col min="4" max="4" width="54.42578125" customWidth="1"/>
    <col min="9" max="9" width="11.42578125" customWidth="1"/>
    <col min="11" max="11" width="13.7109375" customWidth="1"/>
    <col min="12" max="12" width="9.85546875" customWidth="1"/>
    <col min="13" max="13" width="12.140625" bestFit="1" customWidth="1"/>
    <col min="15" max="15" width="13.42578125" customWidth="1"/>
  </cols>
  <sheetData>
    <row r="1" spans="1:19" ht="24.95" customHeight="1" x14ac:dyDescent="0.25">
      <c r="A1" s="60" t="s">
        <v>343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</row>
    <row r="2" spans="1:19" ht="20.100000000000001" customHeight="1" x14ac:dyDescent="0.25">
      <c r="A2" s="60" t="s">
        <v>344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</row>
    <row r="3" spans="1:19" ht="20.100000000000001" customHeight="1" x14ac:dyDescent="0.25">
      <c r="A3" s="66" t="s">
        <v>21</v>
      </c>
      <c r="B3" s="66"/>
      <c r="C3" s="66"/>
      <c r="D3" s="66"/>
      <c r="E3" s="61" t="s">
        <v>22</v>
      </c>
      <c r="F3" s="61"/>
      <c r="G3" s="61"/>
      <c r="H3" s="61"/>
      <c r="I3" s="61"/>
      <c r="J3" s="61"/>
      <c r="K3" s="63" t="s">
        <v>23</v>
      </c>
      <c r="L3" s="64"/>
      <c r="M3" s="64"/>
      <c r="N3" s="64"/>
      <c r="O3" s="65"/>
    </row>
    <row r="4" spans="1:19" ht="20.100000000000001" customHeight="1" x14ac:dyDescent="0.25">
      <c r="A4" s="62" t="s">
        <v>25</v>
      </c>
      <c r="B4" s="62"/>
      <c r="C4" s="62"/>
      <c r="D4" s="62"/>
      <c r="E4" s="61" t="s">
        <v>345</v>
      </c>
      <c r="F4" s="61"/>
      <c r="G4" s="61"/>
      <c r="H4" s="61"/>
      <c r="I4" s="61"/>
      <c r="J4" s="61"/>
      <c r="K4" s="63" t="s">
        <v>26</v>
      </c>
      <c r="L4" s="64"/>
      <c r="M4" s="64"/>
      <c r="N4" s="64"/>
      <c r="O4" s="65"/>
    </row>
    <row r="5" spans="1:19" ht="20.100000000000001" customHeight="1" x14ac:dyDescent="0.25">
      <c r="A5" s="62" t="s">
        <v>27</v>
      </c>
      <c r="B5" s="62"/>
      <c r="C5" s="62"/>
      <c r="D5" s="62"/>
      <c r="E5" s="61" t="s">
        <v>28</v>
      </c>
      <c r="F5" s="61"/>
      <c r="G5" s="61"/>
      <c r="H5" s="61"/>
      <c r="I5" s="61"/>
      <c r="J5" s="61"/>
      <c r="K5" s="63" t="s">
        <v>29</v>
      </c>
      <c r="L5" s="64"/>
      <c r="M5" s="64"/>
      <c r="N5" s="64"/>
      <c r="O5" s="65"/>
    </row>
    <row r="6" spans="1:19" ht="20.100000000000001" customHeight="1" x14ac:dyDescent="0.25">
      <c r="A6" s="62" t="s">
        <v>30</v>
      </c>
      <c r="B6" s="62"/>
      <c r="C6" s="62"/>
      <c r="D6" s="62"/>
      <c r="E6" s="61" t="s">
        <v>31</v>
      </c>
      <c r="F6" s="61"/>
      <c r="G6" s="61"/>
      <c r="H6" s="61"/>
      <c r="I6" s="61"/>
      <c r="J6" s="61"/>
      <c r="K6" s="63" t="s">
        <v>32</v>
      </c>
      <c r="L6" s="64"/>
      <c r="M6" s="64"/>
      <c r="N6" s="64"/>
      <c r="O6" s="65"/>
      <c r="P6" s="56"/>
      <c r="Q6" s="56"/>
      <c r="R6" s="56"/>
      <c r="S6" s="56"/>
    </row>
    <row r="7" spans="1:19" ht="20.100000000000001" customHeight="1" x14ac:dyDescent="0.25">
      <c r="A7" s="66" t="s">
        <v>33</v>
      </c>
      <c r="B7" s="62"/>
      <c r="C7" s="62"/>
      <c r="D7" s="62"/>
      <c r="E7" s="61" t="s">
        <v>34</v>
      </c>
      <c r="F7" s="61"/>
      <c r="G7" s="61"/>
      <c r="H7" s="61"/>
      <c r="I7" s="61"/>
      <c r="J7" s="61"/>
      <c r="K7" s="63" t="s">
        <v>35</v>
      </c>
      <c r="L7" s="64"/>
      <c r="M7" s="64"/>
      <c r="N7" s="64"/>
      <c r="O7" s="65"/>
    </row>
    <row r="8" spans="1:19" ht="20.100000000000001" customHeight="1" x14ac:dyDescent="0.25">
      <c r="A8" s="66" t="s">
        <v>342</v>
      </c>
      <c r="B8" s="66"/>
      <c r="C8" s="66"/>
      <c r="D8" s="66"/>
      <c r="E8" s="61" t="s">
        <v>24</v>
      </c>
      <c r="F8" s="61"/>
      <c r="G8" s="61"/>
      <c r="H8" s="61"/>
      <c r="I8" s="61"/>
      <c r="J8" s="61"/>
      <c r="K8" s="63" t="s">
        <v>347</v>
      </c>
      <c r="L8" s="64"/>
      <c r="M8" s="76">
        <f>N120/M120</f>
        <v>1</v>
      </c>
      <c r="N8" s="76"/>
      <c r="O8" s="77"/>
    </row>
    <row r="9" spans="1:19" ht="26.25" customHeight="1" x14ac:dyDescent="0.25">
      <c r="A9" s="78" t="s">
        <v>341</v>
      </c>
      <c r="B9" s="78"/>
      <c r="C9" s="78"/>
      <c r="D9" s="78"/>
      <c r="E9" s="78"/>
      <c r="F9" s="78"/>
      <c r="G9" s="78"/>
      <c r="H9" s="78"/>
      <c r="I9" s="78"/>
      <c r="J9" s="78"/>
      <c r="K9" s="78"/>
      <c r="L9" s="78"/>
      <c r="M9" s="78"/>
      <c r="N9" s="78"/>
      <c r="O9" s="78"/>
    </row>
    <row r="10" spans="1:19" ht="15.75" x14ac:dyDescent="0.25">
      <c r="A10" s="75" t="s">
        <v>36</v>
      </c>
      <c r="B10" s="75"/>
      <c r="C10" s="75"/>
      <c r="D10" s="75"/>
      <c r="E10" s="75"/>
      <c r="F10" s="75"/>
      <c r="G10" s="75"/>
      <c r="H10" s="75"/>
      <c r="I10" s="75"/>
      <c r="J10" s="75"/>
      <c r="K10" s="75"/>
      <c r="L10" s="75"/>
      <c r="M10" s="75"/>
      <c r="N10" s="67" t="s">
        <v>346</v>
      </c>
      <c r="O10" s="67"/>
      <c r="P10" s="9"/>
      <c r="Q10" s="9"/>
      <c r="R10" s="9"/>
      <c r="S10" s="9"/>
    </row>
    <row r="11" spans="1:19" x14ac:dyDescent="0.25">
      <c r="A11" s="75"/>
      <c r="B11" s="75"/>
      <c r="C11" s="75"/>
      <c r="D11" s="75"/>
      <c r="E11" s="75"/>
      <c r="F11" s="75"/>
      <c r="G11" s="75"/>
      <c r="H11" s="75"/>
      <c r="I11" s="75"/>
      <c r="J11" s="75"/>
      <c r="K11" s="75"/>
      <c r="L11" s="75"/>
      <c r="M11" s="75"/>
      <c r="N11" s="70" t="s">
        <v>37</v>
      </c>
      <c r="O11" s="71" t="s">
        <v>38</v>
      </c>
    </row>
    <row r="12" spans="1:19" x14ac:dyDescent="0.25">
      <c r="A12" s="74" t="s">
        <v>39</v>
      </c>
      <c r="B12" s="74" t="s">
        <v>40</v>
      </c>
      <c r="C12" s="74" t="s">
        <v>41</v>
      </c>
      <c r="D12" s="74" t="s">
        <v>42</v>
      </c>
      <c r="E12" s="74" t="s">
        <v>37</v>
      </c>
      <c r="F12" s="74" t="s">
        <v>43</v>
      </c>
      <c r="G12" s="83" t="s">
        <v>44</v>
      </c>
      <c r="H12" s="83" t="s">
        <v>45</v>
      </c>
      <c r="I12" s="85" t="s">
        <v>46</v>
      </c>
      <c r="J12" s="79" t="s">
        <v>47</v>
      </c>
      <c r="K12" s="80"/>
      <c r="L12" s="79" t="s">
        <v>48</v>
      </c>
      <c r="M12" s="80"/>
      <c r="N12" s="70"/>
      <c r="O12" s="72"/>
    </row>
    <row r="13" spans="1:19" ht="24" x14ac:dyDescent="0.25">
      <c r="A13" s="74"/>
      <c r="B13" s="74"/>
      <c r="C13" s="74"/>
      <c r="D13" s="74"/>
      <c r="E13" s="74"/>
      <c r="F13" s="74"/>
      <c r="G13" s="83"/>
      <c r="H13" s="83"/>
      <c r="I13" s="85"/>
      <c r="J13" s="10" t="s">
        <v>37</v>
      </c>
      <c r="K13" s="11" t="s">
        <v>49</v>
      </c>
      <c r="L13" s="12" t="s">
        <v>37</v>
      </c>
      <c r="M13" s="11" t="s">
        <v>49</v>
      </c>
      <c r="N13" s="70"/>
      <c r="O13" s="73"/>
    </row>
    <row r="14" spans="1:19" x14ac:dyDescent="0.25">
      <c r="A14" s="13"/>
      <c r="B14" s="14"/>
      <c r="C14" s="15">
        <v>1</v>
      </c>
      <c r="D14" s="16" t="s">
        <v>50</v>
      </c>
      <c r="E14" s="17"/>
      <c r="F14" s="18"/>
      <c r="G14" s="19"/>
      <c r="H14" s="18"/>
      <c r="I14" s="19"/>
      <c r="J14" s="19"/>
      <c r="K14" s="20"/>
      <c r="L14" s="21"/>
      <c r="M14" s="20"/>
      <c r="N14" s="87"/>
      <c r="O14" s="88"/>
    </row>
    <row r="15" spans="1:19" ht="24" x14ac:dyDescent="0.25">
      <c r="A15" s="22">
        <v>103689</v>
      </c>
      <c r="B15" s="22" t="s">
        <v>51</v>
      </c>
      <c r="C15" s="23" t="s">
        <v>52</v>
      </c>
      <c r="D15" s="22" t="s">
        <v>53</v>
      </c>
      <c r="E15" s="24">
        <v>4</v>
      </c>
      <c r="F15" s="23" t="s">
        <v>54</v>
      </c>
      <c r="G15" s="25">
        <v>463.13</v>
      </c>
      <c r="H15" s="25">
        <v>569.09</v>
      </c>
      <c r="I15" s="25">
        <f>E15*H15</f>
        <v>2276.36</v>
      </c>
      <c r="J15" s="25"/>
      <c r="K15" s="26"/>
      <c r="L15" s="27">
        <f>E15</f>
        <v>4</v>
      </c>
      <c r="M15" s="26">
        <f>I15</f>
        <v>2276.36</v>
      </c>
      <c r="N15" s="89">
        <v>4</v>
      </c>
      <c r="O15" s="90">
        <v>2276.36</v>
      </c>
    </row>
    <row r="16" spans="1:19" x14ac:dyDescent="0.25">
      <c r="A16" s="22" t="s">
        <v>55</v>
      </c>
      <c r="B16" s="22" t="s">
        <v>56</v>
      </c>
      <c r="C16" s="23" t="s">
        <v>57</v>
      </c>
      <c r="D16" s="22" t="s">
        <v>58</v>
      </c>
      <c r="E16" s="24">
        <v>1</v>
      </c>
      <c r="F16" s="23" t="s">
        <v>59</v>
      </c>
      <c r="G16" s="25">
        <v>271.47000000000003</v>
      </c>
      <c r="H16" s="25">
        <v>333.58</v>
      </c>
      <c r="I16" s="25">
        <f>E16*H16</f>
        <v>333.58</v>
      </c>
      <c r="J16" s="25"/>
      <c r="K16" s="26"/>
      <c r="L16" s="27">
        <f>E16</f>
        <v>1</v>
      </c>
      <c r="M16" s="26">
        <f>I16</f>
        <v>333.58</v>
      </c>
      <c r="N16" s="89">
        <v>1</v>
      </c>
      <c r="O16" s="90">
        <v>333.58</v>
      </c>
    </row>
    <row r="17" spans="1:15" x14ac:dyDescent="0.25">
      <c r="A17" s="28"/>
      <c r="B17" s="29"/>
      <c r="C17" s="30">
        <v>2</v>
      </c>
      <c r="D17" s="16" t="s">
        <v>60</v>
      </c>
      <c r="E17" s="17"/>
      <c r="F17" s="31"/>
      <c r="G17" s="32"/>
      <c r="H17" s="31"/>
      <c r="I17" s="32"/>
      <c r="J17" s="32"/>
      <c r="K17" s="33"/>
      <c r="L17" s="34"/>
      <c r="M17" s="33"/>
      <c r="N17" s="87"/>
      <c r="O17" s="91"/>
    </row>
    <row r="18" spans="1:15" x14ac:dyDescent="0.25">
      <c r="A18" s="35"/>
      <c r="B18" s="36"/>
      <c r="C18" s="37">
        <v>3</v>
      </c>
      <c r="D18" s="16" t="s">
        <v>61</v>
      </c>
      <c r="E18" s="16"/>
      <c r="F18" s="16"/>
      <c r="G18" s="16"/>
      <c r="H18" s="16"/>
      <c r="I18" s="16"/>
      <c r="J18" s="16"/>
      <c r="K18" s="16"/>
      <c r="L18" s="38"/>
      <c r="M18" s="16"/>
      <c r="N18" s="38"/>
      <c r="O18" s="16"/>
    </row>
    <row r="19" spans="1:15" x14ac:dyDescent="0.25">
      <c r="A19" s="39"/>
      <c r="B19" s="40"/>
      <c r="C19" s="41" t="s">
        <v>62</v>
      </c>
      <c r="D19" s="42" t="s">
        <v>63</v>
      </c>
      <c r="E19" s="43"/>
      <c r="F19" s="44"/>
      <c r="G19" s="45"/>
      <c r="H19" s="44"/>
      <c r="I19" s="45"/>
      <c r="J19" s="45"/>
      <c r="K19" s="46"/>
      <c r="L19" s="47"/>
      <c r="M19" s="46"/>
      <c r="N19" s="92"/>
      <c r="O19" s="93"/>
    </row>
    <row r="20" spans="1:15" ht="24" x14ac:dyDescent="0.25">
      <c r="A20" s="22" t="s">
        <v>64</v>
      </c>
      <c r="B20" s="22" t="s">
        <v>56</v>
      </c>
      <c r="C20" s="23" t="s">
        <v>65</v>
      </c>
      <c r="D20" s="22" t="s">
        <v>66</v>
      </c>
      <c r="E20" s="24">
        <v>1</v>
      </c>
      <c r="F20" s="23" t="s">
        <v>59</v>
      </c>
      <c r="G20" s="25">
        <v>668.83</v>
      </c>
      <c r="H20" s="25">
        <v>821.85</v>
      </c>
      <c r="I20" s="25">
        <f>E20*H20</f>
        <v>821.85</v>
      </c>
      <c r="J20" s="25"/>
      <c r="K20" s="26"/>
      <c r="L20" s="48">
        <f>E20</f>
        <v>1</v>
      </c>
      <c r="M20" s="26">
        <f>I20</f>
        <v>821.85</v>
      </c>
      <c r="N20" s="89">
        <v>1</v>
      </c>
      <c r="O20" s="90">
        <v>821.85</v>
      </c>
    </row>
    <row r="21" spans="1:15" ht="48" x14ac:dyDescent="0.25">
      <c r="A21" s="22"/>
      <c r="B21" s="22" t="s">
        <v>67</v>
      </c>
      <c r="C21" s="23" t="s">
        <v>68</v>
      </c>
      <c r="D21" s="22" t="s">
        <v>69</v>
      </c>
      <c r="E21" s="24">
        <v>1</v>
      </c>
      <c r="F21" s="23" t="s">
        <v>59</v>
      </c>
      <c r="G21" s="25">
        <v>389.56142999999997</v>
      </c>
      <c r="H21" s="25">
        <v>389.56142999999997</v>
      </c>
      <c r="I21" s="25">
        <f>H21*140</f>
        <v>54538.600199999993</v>
      </c>
      <c r="J21" s="25">
        <v>16</v>
      </c>
      <c r="K21" s="26">
        <f>J21*H21</f>
        <v>6232.9828799999996</v>
      </c>
      <c r="L21" s="48">
        <v>1</v>
      </c>
      <c r="M21" s="26">
        <f>K21+I21</f>
        <v>60771.583079999997</v>
      </c>
      <c r="N21" s="89">
        <v>1</v>
      </c>
      <c r="O21" s="90">
        <v>60771.583079999997</v>
      </c>
    </row>
    <row r="22" spans="1:15" x14ac:dyDescent="0.25">
      <c r="A22" s="49"/>
      <c r="B22" s="50"/>
      <c r="C22" s="51" t="s">
        <v>70</v>
      </c>
      <c r="D22" s="42" t="s">
        <v>71</v>
      </c>
      <c r="E22" s="42"/>
      <c r="F22" s="42"/>
      <c r="G22" s="42"/>
      <c r="H22" s="42"/>
      <c r="I22" s="42"/>
      <c r="J22" s="42"/>
      <c r="K22" s="42"/>
      <c r="L22" s="52"/>
      <c r="M22" s="42"/>
      <c r="N22" s="52"/>
      <c r="O22" s="42"/>
    </row>
    <row r="23" spans="1:15" ht="24" x14ac:dyDescent="0.25">
      <c r="A23" s="22" t="s">
        <v>72</v>
      </c>
      <c r="B23" s="22" t="s">
        <v>56</v>
      </c>
      <c r="C23" s="23" t="s">
        <v>73</v>
      </c>
      <c r="D23" s="22" t="s">
        <v>74</v>
      </c>
      <c r="E23" s="24">
        <v>1</v>
      </c>
      <c r="F23" s="23" t="s">
        <v>59</v>
      </c>
      <c r="G23" s="25">
        <v>1947.66</v>
      </c>
      <c r="H23" s="25">
        <v>2393.2800000000002</v>
      </c>
      <c r="I23" s="25">
        <f>E23*H23</f>
        <v>2393.2800000000002</v>
      </c>
      <c r="J23" s="25"/>
      <c r="K23" s="26"/>
      <c r="L23" s="48">
        <f>E23</f>
        <v>1</v>
      </c>
      <c r="M23" s="26">
        <f>I23</f>
        <v>2393.2800000000002</v>
      </c>
      <c r="N23" s="89">
        <v>1</v>
      </c>
      <c r="O23" s="90">
        <v>2393.2800000000002</v>
      </c>
    </row>
    <row r="24" spans="1:15" x14ac:dyDescent="0.25">
      <c r="A24" s="22" t="s">
        <v>75</v>
      </c>
      <c r="B24" s="22" t="s">
        <v>56</v>
      </c>
      <c r="C24" s="23" t="s">
        <v>76</v>
      </c>
      <c r="D24" s="22" t="s">
        <v>77</v>
      </c>
      <c r="E24" s="24">
        <v>1</v>
      </c>
      <c r="F24" s="23" t="s">
        <v>59</v>
      </c>
      <c r="G24" s="25">
        <v>2734.29</v>
      </c>
      <c r="H24" s="25">
        <v>3359.89</v>
      </c>
      <c r="I24" s="25">
        <f>E24*H24</f>
        <v>3359.89</v>
      </c>
      <c r="J24" s="25"/>
      <c r="K24" s="26"/>
      <c r="L24" s="48">
        <f>E24</f>
        <v>1</v>
      </c>
      <c r="M24" s="26">
        <f>I24</f>
        <v>3359.89</v>
      </c>
      <c r="N24" s="89">
        <v>1</v>
      </c>
      <c r="O24" s="90">
        <v>3359.89</v>
      </c>
    </row>
    <row r="25" spans="1:15" ht="24" x14ac:dyDescent="0.25">
      <c r="A25" s="49"/>
      <c r="B25" s="50"/>
      <c r="C25" s="51" t="s">
        <v>78</v>
      </c>
      <c r="D25" s="42" t="s">
        <v>79</v>
      </c>
      <c r="E25" s="42"/>
      <c r="F25" s="42"/>
      <c r="G25" s="42"/>
      <c r="H25" s="42"/>
      <c r="I25" s="42"/>
      <c r="J25" s="42"/>
      <c r="K25" s="42"/>
      <c r="L25" s="52"/>
      <c r="M25" s="42"/>
      <c r="N25" s="52"/>
      <c r="O25" s="42"/>
    </row>
    <row r="26" spans="1:15" ht="36" x14ac:dyDescent="0.25">
      <c r="A26" s="22" t="s">
        <v>80</v>
      </c>
      <c r="B26" s="22" t="s">
        <v>51</v>
      </c>
      <c r="C26" s="23" t="s">
        <v>81</v>
      </c>
      <c r="D26" s="22" t="s">
        <v>82</v>
      </c>
      <c r="E26" s="24">
        <v>1</v>
      </c>
      <c r="F26" s="23" t="s">
        <v>59</v>
      </c>
      <c r="G26" s="25">
        <v>64.53</v>
      </c>
      <c r="H26" s="25">
        <v>79.290000000000006</v>
      </c>
      <c r="I26" s="25">
        <f t="shared" ref="I26:I42" si="0">E26*H26</f>
        <v>79.290000000000006</v>
      </c>
      <c r="J26" s="25"/>
      <c r="K26" s="26"/>
      <c r="L26" s="48">
        <f>E26</f>
        <v>1</v>
      </c>
      <c r="M26" s="26">
        <f>I26</f>
        <v>79.290000000000006</v>
      </c>
      <c r="N26" s="89">
        <v>1</v>
      </c>
      <c r="O26" s="90">
        <v>79.290000000000006</v>
      </c>
    </row>
    <row r="27" spans="1:15" ht="36" x14ac:dyDescent="0.25">
      <c r="A27" s="22" t="s">
        <v>83</v>
      </c>
      <c r="B27" s="22" t="s">
        <v>51</v>
      </c>
      <c r="C27" s="23" t="s">
        <v>84</v>
      </c>
      <c r="D27" s="22" t="s">
        <v>85</v>
      </c>
      <c r="E27" s="24">
        <v>5</v>
      </c>
      <c r="F27" s="23" t="s">
        <v>59</v>
      </c>
      <c r="G27" s="25">
        <v>14.21</v>
      </c>
      <c r="H27" s="25">
        <v>17.46</v>
      </c>
      <c r="I27" s="25">
        <f t="shared" si="0"/>
        <v>87.300000000000011</v>
      </c>
      <c r="J27" s="25"/>
      <c r="K27" s="26"/>
      <c r="L27" s="48">
        <f>E27</f>
        <v>5</v>
      </c>
      <c r="M27" s="26">
        <f>I27</f>
        <v>87.300000000000011</v>
      </c>
      <c r="N27" s="89">
        <v>5</v>
      </c>
      <c r="O27" s="90">
        <v>87.300000000000011</v>
      </c>
    </row>
    <row r="28" spans="1:15" ht="36" x14ac:dyDescent="0.25">
      <c r="A28" s="22" t="s">
        <v>86</v>
      </c>
      <c r="B28" s="22" t="s">
        <v>51</v>
      </c>
      <c r="C28" s="23" t="s">
        <v>87</v>
      </c>
      <c r="D28" s="22" t="s">
        <v>88</v>
      </c>
      <c r="E28" s="24">
        <v>6</v>
      </c>
      <c r="F28" s="23" t="s">
        <v>59</v>
      </c>
      <c r="G28" s="25">
        <v>64.55</v>
      </c>
      <c r="H28" s="25">
        <v>79.31</v>
      </c>
      <c r="I28" s="25">
        <f t="shared" si="0"/>
        <v>475.86</v>
      </c>
      <c r="J28" s="25">
        <v>1</v>
      </c>
      <c r="K28" s="26">
        <f>J28*H28</f>
        <v>79.31</v>
      </c>
      <c r="L28" s="48">
        <f t="shared" ref="L28:L33" si="1">E28+J28</f>
        <v>7</v>
      </c>
      <c r="M28" s="26">
        <f>I28+K28</f>
        <v>555.17000000000007</v>
      </c>
      <c r="N28" s="89">
        <v>7</v>
      </c>
      <c r="O28" s="90">
        <v>555.17000000000007</v>
      </c>
    </row>
    <row r="29" spans="1:15" ht="36" x14ac:dyDescent="0.25">
      <c r="A29" s="22" t="s">
        <v>89</v>
      </c>
      <c r="B29" s="22" t="s">
        <v>51</v>
      </c>
      <c r="C29" s="23" t="s">
        <v>90</v>
      </c>
      <c r="D29" s="22" t="s">
        <v>91</v>
      </c>
      <c r="E29" s="24">
        <v>1</v>
      </c>
      <c r="F29" s="23" t="s">
        <v>59</v>
      </c>
      <c r="G29" s="25">
        <v>125.59</v>
      </c>
      <c r="H29" s="25">
        <v>154.32</v>
      </c>
      <c r="I29" s="25">
        <f t="shared" si="0"/>
        <v>154.32</v>
      </c>
      <c r="J29" s="25">
        <v>2</v>
      </c>
      <c r="K29" s="26">
        <f t="shared" ref="K29:K33" si="2">J29*H29</f>
        <v>308.64</v>
      </c>
      <c r="L29" s="48">
        <f t="shared" si="1"/>
        <v>3</v>
      </c>
      <c r="M29" s="26">
        <f t="shared" ref="M29:M33" si="3">I29+K29</f>
        <v>462.96</v>
      </c>
      <c r="N29" s="89">
        <v>3</v>
      </c>
      <c r="O29" s="90">
        <v>462.96</v>
      </c>
    </row>
    <row r="30" spans="1:15" ht="36" x14ac:dyDescent="0.25">
      <c r="A30" s="22" t="s">
        <v>92</v>
      </c>
      <c r="B30" s="22" t="s">
        <v>51</v>
      </c>
      <c r="C30" s="23" t="s">
        <v>93</v>
      </c>
      <c r="D30" s="22" t="s">
        <v>94</v>
      </c>
      <c r="E30" s="24">
        <v>13</v>
      </c>
      <c r="F30" s="23" t="s">
        <v>95</v>
      </c>
      <c r="G30" s="25">
        <v>120.39</v>
      </c>
      <c r="H30" s="25">
        <v>147.93</v>
      </c>
      <c r="I30" s="25">
        <f t="shared" si="0"/>
        <v>1923.0900000000001</v>
      </c>
      <c r="J30" s="25">
        <v>1</v>
      </c>
      <c r="K30" s="26">
        <f t="shared" si="2"/>
        <v>147.93</v>
      </c>
      <c r="L30" s="48">
        <f t="shared" si="1"/>
        <v>14</v>
      </c>
      <c r="M30" s="26">
        <f t="shared" si="3"/>
        <v>2071.02</v>
      </c>
      <c r="N30" s="89">
        <v>14</v>
      </c>
      <c r="O30" s="90">
        <v>2071.02</v>
      </c>
    </row>
    <row r="31" spans="1:15" ht="36" x14ac:dyDescent="0.25">
      <c r="A31" s="22" t="s">
        <v>96</v>
      </c>
      <c r="B31" s="22" t="s">
        <v>51</v>
      </c>
      <c r="C31" s="23" t="s">
        <v>97</v>
      </c>
      <c r="D31" s="22" t="s">
        <v>98</v>
      </c>
      <c r="E31" s="24">
        <v>4</v>
      </c>
      <c r="F31" s="23" t="s">
        <v>59</v>
      </c>
      <c r="G31" s="25">
        <v>119.55</v>
      </c>
      <c r="H31" s="25">
        <v>146.9</v>
      </c>
      <c r="I31" s="25">
        <f t="shared" si="0"/>
        <v>587.6</v>
      </c>
      <c r="J31" s="25">
        <v>1</v>
      </c>
      <c r="K31" s="26">
        <f t="shared" si="2"/>
        <v>146.9</v>
      </c>
      <c r="L31" s="48">
        <f t="shared" si="1"/>
        <v>5</v>
      </c>
      <c r="M31" s="26">
        <f t="shared" si="3"/>
        <v>734.5</v>
      </c>
      <c r="N31" s="89">
        <v>5</v>
      </c>
      <c r="O31" s="90">
        <v>734.5</v>
      </c>
    </row>
    <row r="32" spans="1:15" x14ac:dyDescent="0.25">
      <c r="A32" s="22" t="s">
        <v>99</v>
      </c>
      <c r="B32" s="22" t="s">
        <v>100</v>
      </c>
      <c r="C32" s="23" t="s">
        <v>101</v>
      </c>
      <c r="D32" s="22" t="s">
        <v>102</v>
      </c>
      <c r="E32" s="24">
        <v>7</v>
      </c>
      <c r="F32" s="23" t="s">
        <v>59</v>
      </c>
      <c r="G32" s="25">
        <v>222.2</v>
      </c>
      <c r="H32" s="25">
        <v>273.02999999999997</v>
      </c>
      <c r="I32" s="25">
        <f t="shared" si="0"/>
        <v>1911.2099999999998</v>
      </c>
      <c r="J32" s="25">
        <v>2</v>
      </c>
      <c r="K32" s="26">
        <f t="shared" si="2"/>
        <v>546.05999999999995</v>
      </c>
      <c r="L32" s="48">
        <f t="shared" si="1"/>
        <v>9</v>
      </c>
      <c r="M32" s="26">
        <f t="shared" si="3"/>
        <v>2457.2699999999995</v>
      </c>
      <c r="N32" s="89">
        <v>9</v>
      </c>
      <c r="O32" s="90">
        <v>2457.2699999999995</v>
      </c>
    </row>
    <row r="33" spans="1:15" ht="24" x14ac:dyDescent="0.25">
      <c r="A33" s="22" t="s">
        <v>103</v>
      </c>
      <c r="B33" s="22" t="s">
        <v>51</v>
      </c>
      <c r="C33" s="23" t="s">
        <v>104</v>
      </c>
      <c r="D33" s="22" t="s">
        <v>105</v>
      </c>
      <c r="E33" s="24">
        <v>2</v>
      </c>
      <c r="F33" s="23" t="s">
        <v>59</v>
      </c>
      <c r="G33" s="25">
        <v>123.88</v>
      </c>
      <c r="H33" s="25">
        <v>152.22</v>
      </c>
      <c r="I33" s="25">
        <f t="shared" si="0"/>
        <v>304.44</v>
      </c>
      <c r="J33" s="25">
        <v>1</v>
      </c>
      <c r="K33" s="26">
        <f t="shared" si="2"/>
        <v>152.22</v>
      </c>
      <c r="L33" s="48">
        <f t="shared" si="1"/>
        <v>3</v>
      </c>
      <c r="M33" s="26">
        <f t="shared" si="3"/>
        <v>456.65999999999997</v>
      </c>
      <c r="N33" s="89">
        <v>3</v>
      </c>
      <c r="O33" s="90">
        <v>456.65999999999997</v>
      </c>
    </row>
    <row r="34" spans="1:15" ht="36" x14ac:dyDescent="0.25">
      <c r="A34" s="22" t="s">
        <v>106</v>
      </c>
      <c r="B34" s="22" t="s">
        <v>51</v>
      </c>
      <c r="C34" s="23" t="s">
        <v>107</v>
      </c>
      <c r="D34" s="22" t="s">
        <v>108</v>
      </c>
      <c r="E34" s="24">
        <v>2</v>
      </c>
      <c r="F34" s="23" t="s">
        <v>59</v>
      </c>
      <c r="G34" s="25">
        <v>19.95</v>
      </c>
      <c r="H34" s="25">
        <v>24.51</v>
      </c>
      <c r="I34" s="25">
        <f t="shared" si="0"/>
        <v>49.02</v>
      </c>
      <c r="J34" s="25"/>
      <c r="K34" s="26"/>
      <c r="L34" s="48">
        <f t="shared" ref="L34:L42" si="4">E34</f>
        <v>2</v>
      </c>
      <c r="M34" s="26">
        <f>I34</f>
        <v>49.02</v>
      </c>
      <c r="N34" s="89">
        <v>2</v>
      </c>
      <c r="O34" s="90">
        <v>49.02</v>
      </c>
    </row>
    <row r="35" spans="1:15" ht="36" x14ac:dyDescent="0.25">
      <c r="A35" s="22" t="s">
        <v>109</v>
      </c>
      <c r="B35" s="22" t="s">
        <v>51</v>
      </c>
      <c r="C35" s="23" t="s">
        <v>110</v>
      </c>
      <c r="D35" s="22" t="s">
        <v>111</v>
      </c>
      <c r="E35" s="24">
        <v>2</v>
      </c>
      <c r="F35" s="23" t="s">
        <v>59</v>
      </c>
      <c r="G35" s="25">
        <v>14.55</v>
      </c>
      <c r="H35" s="25">
        <v>17.87</v>
      </c>
      <c r="I35" s="25">
        <f t="shared" si="0"/>
        <v>35.74</v>
      </c>
      <c r="J35" s="25"/>
      <c r="K35" s="26"/>
      <c r="L35" s="48">
        <f t="shared" si="4"/>
        <v>2</v>
      </c>
      <c r="M35" s="26">
        <f t="shared" ref="M35:M42" si="5">I35</f>
        <v>35.74</v>
      </c>
      <c r="N35" s="89">
        <v>2</v>
      </c>
      <c r="O35" s="90">
        <v>35.74</v>
      </c>
    </row>
    <row r="36" spans="1:15" x14ac:dyDescent="0.25">
      <c r="A36" s="22" t="s">
        <v>112</v>
      </c>
      <c r="B36" s="22" t="s">
        <v>100</v>
      </c>
      <c r="C36" s="23" t="s">
        <v>113</v>
      </c>
      <c r="D36" s="22" t="s">
        <v>114</v>
      </c>
      <c r="E36" s="24">
        <v>1</v>
      </c>
      <c r="F36" s="23" t="s">
        <v>95</v>
      </c>
      <c r="G36" s="25">
        <v>31.7</v>
      </c>
      <c r="H36" s="25">
        <v>38.950000000000003</v>
      </c>
      <c r="I36" s="25">
        <f t="shared" si="0"/>
        <v>38.950000000000003</v>
      </c>
      <c r="J36" s="25"/>
      <c r="K36" s="26"/>
      <c r="L36" s="48">
        <f t="shared" si="4"/>
        <v>1</v>
      </c>
      <c r="M36" s="26">
        <f t="shared" si="5"/>
        <v>38.950000000000003</v>
      </c>
      <c r="N36" s="89">
        <v>1</v>
      </c>
      <c r="O36" s="90">
        <v>38.950000000000003</v>
      </c>
    </row>
    <row r="37" spans="1:15" x14ac:dyDescent="0.25">
      <c r="A37" s="22" t="s">
        <v>115</v>
      </c>
      <c r="B37" s="22" t="s">
        <v>100</v>
      </c>
      <c r="C37" s="23" t="s">
        <v>116</v>
      </c>
      <c r="D37" s="22" t="s">
        <v>117</v>
      </c>
      <c r="E37" s="24">
        <v>1</v>
      </c>
      <c r="F37" s="23" t="s">
        <v>59</v>
      </c>
      <c r="G37" s="25">
        <v>87.23</v>
      </c>
      <c r="H37" s="25">
        <v>107.18</v>
      </c>
      <c r="I37" s="25">
        <f t="shared" si="0"/>
        <v>107.18</v>
      </c>
      <c r="J37" s="25"/>
      <c r="K37" s="26"/>
      <c r="L37" s="48">
        <f t="shared" si="4"/>
        <v>1</v>
      </c>
      <c r="M37" s="26">
        <f t="shared" si="5"/>
        <v>107.18</v>
      </c>
      <c r="N37" s="89">
        <v>1</v>
      </c>
      <c r="O37" s="90">
        <v>107.18</v>
      </c>
    </row>
    <row r="38" spans="1:15" ht="24" x14ac:dyDescent="0.25">
      <c r="A38" s="22" t="s">
        <v>118</v>
      </c>
      <c r="B38" s="22" t="s">
        <v>56</v>
      </c>
      <c r="C38" s="23" t="s">
        <v>119</v>
      </c>
      <c r="D38" s="22" t="s">
        <v>120</v>
      </c>
      <c r="E38" s="24">
        <v>3</v>
      </c>
      <c r="F38" s="23" t="s">
        <v>59</v>
      </c>
      <c r="G38" s="25">
        <v>110.86</v>
      </c>
      <c r="H38" s="25">
        <v>136.22</v>
      </c>
      <c r="I38" s="25">
        <f t="shared" si="0"/>
        <v>408.65999999999997</v>
      </c>
      <c r="J38" s="25"/>
      <c r="K38" s="26"/>
      <c r="L38" s="48">
        <f t="shared" si="4"/>
        <v>3</v>
      </c>
      <c r="M38" s="26">
        <f t="shared" si="5"/>
        <v>408.65999999999997</v>
      </c>
      <c r="N38" s="89">
        <v>3</v>
      </c>
      <c r="O38" s="90">
        <v>408.65999999999997</v>
      </c>
    </row>
    <row r="39" spans="1:15" ht="24" x14ac:dyDescent="0.25">
      <c r="A39" s="22" t="s">
        <v>121</v>
      </c>
      <c r="B39" s="22" t="s">
        <v>51</v>
      </c>
      <c r="C39" s="23" t="s">
        <v>122</v>
      </c>
      <c r="D39" s="22" t="s">
        <v>123</v>
      </c>
      <c r="E39" s="24">
        <v>1</v>
      </c>
      <c r="F39" s="23" t="s">
        <v>59</v>
      </c>
      <c r="G39" s="25">
        <v>168.51</v>
      </c>
      <c r="H39" s="25">
        <v>207.06</v>
      </c>
      <c r="I39" s="25">
        <f t="shared" si="0"/>
        <v>207.06</v>
      </c>
      <c r="J39" s="25"/>
      <c r="K39" s="26"/>
      <c r="L39" s="48">
        <f t="shared" si="4"/>
        <v>1</v>
      </c>
      <c r="M39" s="26">
        <f t="shared" si="5"/>
        <v>207.06</v>
      </c>
      <c r="N39" s="89">
        <v>1</v>
      </c>
      <c r="O39" s="90">
        <v>207.06</v>
      </c>
    </row>
    <row r="40" spans="1:15" ht="24" x14ac:dyDescent="0.25">
      <c r="A40" s="22" t="s">
        <v>124</v>
      </c>
      <c r="B40" s="22" t="s">
        <v>56</v>
      </c>
      <c r="C40" s="23" t="s">
        <v>125</v>
      </c>
      <c r="D40" s="22" t="s">
        <v>126</v>
      </c>
      <c r="E40" s="24">
        <v>1</v>
      </c>
      <c r="F40" s="23" t="s">
        <v>59</v>
      </c>
      <c r="G40" s="25">
        <v>907.04</v>
      </c>
      <c r="H40" s="25">
        <v>1114.57</v>
      </c>
      <c r="I40" s="25">
        <f t="shared" si="0"/>
        <v>1114.57</v>
      </c>
      <c r="J40" s="25"/>
      <c r="K40" s="26"/>
      <c r="L40" s="48">
        <f t="shared" si="4"/>
        <v>1</v>
      </c>
      <c r="M40" s="26">
        <f t="shared" si="5"/>
        <v>1114.57</v>
      </c>
      <c r="N40" s="89">
        <v>1</v>
      </c>
      <c r="O40" s="90">
        <v>1114.57</v>
      </c>
    </row>
    <row r="41" spans="1:15" ht="36" x14ac:dyDescent="0.25">
      <c r="A41" s="22" t="s">
        <v>127</v>
      </c>
      <c r="B41" s="22" t="s">
        <v>56</v>
      </c>
      <c r="C41" s="23" t="s">
        <v>128</v>
      </c>
      <c r="D41" s="22" t="s">
        <v>129</v>
      </c>
      <c r="E41" s="24">
        <v>0.5</v>
      </c>
      <c r="F41" s="23" t="s">
        <v>95</v>
      </c>
      <c r="G41" s="25">
        <v>140.55000000000001</v>
      </c>
      <c r="H41" s="25">
        <v>172.7</v>
      </c>
      <c r="I41" s="25">
        <f t="shared" si="0"/>
        <v>86.35</v>
      </c>
      <c r="J41" s="25"/>
      <c r="K41" s="26"/>
      <c r="L41" s="48">
        <f t="shared" si="4"/>
        <v>0.5</v>
      </c>
      <c r="M41" s="26">
        <f t="shared" si="5"/>
        <v>86.35</v>
      </c>
      <c r="N41" s="89">
        <v>0.5</v>
      </c>
      <c r="O41" s="90">
        <v>86.35</v>
      </c>
    </row>
    <row r="42" spans="1:15" ht="24" x14ac:dyDescent="0.25">
      <c r="A42" s="22" t="s">
        <v>130</v>
      </c>
      <c r="B42" s="22" t="s">
        <v>51</v>
      </c>
      <c r="C42" s="23" t="s">
        <v>131</v>
      </c>
      <c r="D42" s="22" t="s">
        <v>132</v>
      </c>
      <c r="E42" s="24">
        <v>4</v>
      </c>
      <c r="F42" s="23" t="s">
        <v>59</v>
      </c>
      <c r="G42" s="25">
        <v>22.66</v>
      </c>
      <c r="H42" s="25">
        <v>27.84</v>
      </c>
      <c r="I42" s="25">
        <f t="shared" si="0"/>
        <v>111.36</v>
      </c>
      <c r="J42" s="25"/>
      <c r="K42" s="26"/>
      <c r="L42" s="48">
        <f t="shared" si="4"/>
        <v>4</v>
      </c>
      <c r="M42" s="26">
        <f t="shared" si="5"/>
        <v>111.36</v>
      </c>
      <c r="N42" s="89">
        <v>4</v>
      </c>
      <c r="O42" s="90">
        <v>111.36</v>
      </c>
    </row>
    <row r="43" spans="1:15" x14ac:dyDescent="0.25">
      <c r="A43" s="49"/>
      <c r="B43" s="50"/>
      <c r="C43" s="51" t="s">
        <v>133</v>
      </c>
      <c r="D43" s="42" t="s">
        <v>134</v>
      </c>
      <c r="E43" s="42"/>
      <c r="F43" s="42"/>
      <c r="G43" s="42"/>
      <c r="H43" s="42"/>
      <c r="I43" s="42"/>
      <c r="J43" s="42"/>
      <c r="K43" s="42"/>
      <c r="L43" s="52"/>
      <c r="M43" s="42"/>
      <c r="N43" s="52"/>
      <c r="O43" s="42"/>
    </row>
    <row r="44" spans="1:15" x14ac:dyDescent="0.25">
      <c r="A44" s="49"/>
      <c r="B44" s="50"/>
      <c r="C44" s="51" t="s">
        <v>135</v>
      </c>
      <c r="D44" s="42" t="s">
        <v>136</v>
      </c>
      <c r="E44" s="42"/>
      <c r="F44" s="42"/>
      <c r="G44" s="42"/>
      <c r="H44" s="42"/>
      <c r="I44" s="42"/>
      <c r="J44" s="42"/>
      <c r="K44" s="42"/>
      <c r="L44" s="52"/>
      <c r="M44" s="42"/>
      <c r="N44" s="52"/>
      <c r="O44" s="42"/>
    </row>
    <row r="45" spans="1:15" x14ac:dyDescent="0.25">
      <c r="A45" s="22" t="s">
        <v>137</v>
      </c>
      <c r="B45" s="22" t="s">
        <v>51</v>
      </c>
      <c r="C45" s="23" t="s">
        <v>138</v>
      </c>
      <c r="D45" s="22" t="s">
        <v>139</v>
      </c>
      <c r="E45" s="24">
        <v>1.2401827999999999</v>
      </c>
      <c r="F45" s="23" t="s">
        <v>54</v>
      </c>
      <c r="G45" s="25">
        <v>33.42</v>
      </c>
      <c r="H45" s="25">
        <v>41.06</v>
      </c>
      <c r="I45" s="25">
        <f>E45*H45</f>
        <v>50.921905768000002</v>
      </c>
      <c r="J45" s="25"/>
      <c r="K45" s="26"/>
      <c r="L45" s="48">
        <f>E45</f>
        <v>1.2401827999999999</v>
      </c>
      <c r="M45" s="26">
        <f t="shared" ref="M45:M46" si="6">I45</f>
        <v>50.921905768000002</v>
      </c>
      <c r="N45" s="89">
        <v>1.2401827999999999</v>
      </c>
      <c r="O45" s="90">
        <v>50.921905768000002</v>
      </c>
    </row>
    <row r="46" spans="1:15" ht="24" x14ac:dyDescent="0.25">
      <c r="A46" s="22" t="s">
        <v>140</v>
      </c>
      <c r="B46" s="22" t="s">
        <v>51</v>
      </c>
      <c r="C46" s="23" t="s">
        <v>141</v>
      </c>
      <c r="D46" s="22" t="s">
        <v>142</v>
      </c>
      <c r="E46" s="24">
        <v>2.02</v>
      </c>
      <c r="F46" s="23" t="s">
        <v>54</v>
      </c>
      <c r="G46" s="25">
        <v>98.69</v>
      </c>
      <c r="H46" s="25">
        <v>121.27</v>
      </c>
      <c r="I46" s="25">
        <f>(E46*H46)-0.01</f>
        <v>244.9554</v>
      </c>
      <c r="J46" s="25"/>
      <c r="K46" s="26"/>
      <c r="L46" s="48">
        <f>E46</f>
        <v>2.02</v>
      </c>
      <c r="M46" s="26">
        <f t="shared" si="6"/>
        <v>244.9554</v>
      </c>
      <c r="N46" s="89">
        <v>2.02</v>
      </c>
      <c r="O46" s="90">
        <v>244.9554</v>
      </c>
    </row>
    <row r="47" spans="1:15" x14ac:dyDescent="0.25">
      <c r="A47" s="49"/>
      <c r="B47" s="50"/>
      <c r="C47" s="51" t="s">
        <v>143</v>
      </c>
      <c r="D47" s="42" t="s">
        <v>144</v>
      </c>
      <c r="E47" s="42"/>
      <c r="F47" s="42"/>
      <c r="G47" s="42"/>
      <c r="H47" s="42"/>
      <c r="I47" s="42"/>
      <c r="J47" s="42"/>
      <c r="K47" s="42"/>
      <c r="L47" s="52"/>
      <c r="M47" s="42"/>
      <c r="N47" s="52"/>
      <c r="O47" s="42"/>
    </row>
    <row r="48" spans="1:15" ht="24" x14ac:dyDescent="0.25">
      <c r="A48" s="22" t="s">
        <v>145</v>
      </c>
      <c r="B48" s="22" t="s">
        <v>51</v>
      </c>
      <c r="C48" s="23" t="s">
        <v>146</v>
      </c>
      <c r="D48" s="22" t="s">
        <v>147</v>
      </c>
      <c r="E48" s="24">
        <v>1</v>
      </c>
      <c r="F48" s="23" t="s">
        <v>59</v>
      </c>
      <c r="G48" s="25">
        <v>50.21</v>
      </c>
      <c r="H48" s="25">
        <v>61.69</v>
      </c>
      <c r="I48" s="25">
        <f t="shared" ref="I48:I53" si="7">E48*H48</f>
        <v>61.69</v>
      </c>
      <c r="J48" s="25"/>
      <c r="K48" s="26"/>
      <c r="L48" s="48">
        <f t="shared" ref="L48:L79" si="8">E48</f>
        <v>1</v>
      </c>
      <c r="M48" s="26">
        <f t="shared" ref="M48:M100" si="9">I48</f>
        <v>61.69</v>
      </c>
      <c r="N48" s="89">
        <v>1</v>
      </c>
      <c r="O48" s="90">
        <v>61.69</v>
      </c>
    </row>
    <row r="49" spans="1:15" ht="24" x14ac:dyDescent="0.25">
      <c r="A49" s="22" t="s">
        <v>148</v>
      </c>
      <c r="B49" s="22" t="s">
        <v>51</v>
      </c>
      <c r="C49" s="23" t="s">
        <v>149</v>
      </c>
      <c r="D49" s="22" t="s">
        <v>150</v>
      </c>
      <c r="E49" s="24">
        <v>1</v>
      </c>
      <c r="F49" s="23" t="s">
        <v>59</v>
      </c>
      <c r="G49" s="25">
        <v>165.06</v>
      </c>
      <c r="H49" s="25">
        <v>202.82</v>
      </c>
      <c r="I49" s="25">
        <f t="shared" si="7"/>
        <v>202.82</v>
      </c>
      <c r="J49" s="25"/>
      <c r="K49" s="26"/>
      <c r="L49" s="48">
        <f t="shared" si="8"/>
        <v>1</v>
      </c>
      <c r="M49" s="26">
        <f t="shared" si="9"/>
        <v>202.82</v>
      </c>
      <c r="N49" s="89">
        <v>1</v>
      </c>
      <c r="O49" s="90">
        <v>202.82</v>
      </c>
    </row>
    <row r="50" spans="1:15" ht="24" x14ac:dyDescent="0.25">
      <c r="A50" s="22" t="s">
        <v>151</v>
      </c>
      <c r="B50" s="22" t="s">
        <v>152</v>
      </c>
      <c r="C50" s="23" t="s">
        <v>153</v>
      </c>
      <c r="D50" s="22" t="s">
        <v>154</v>
      </c>
      <c r="E50" s="24">
        <v>27</v>
      </c>
      <c r="F50" s="23" t="s">
        <v>59</v>
      </c>
      <c r="G50" s="25">
        <v>2.1800000000000002</v>
      </c>
      <c r="H50" s="25">
        <v>2.67</v>
      </c>
      <c r="I50" s="25">
        <f t="shared" si="7"/>
        <v>72.09</v>
      </c>
      <c r="J50" s="25"/>
      <c r="K50" s="26"/>
      <c r="L50" s="48">
        <f t="shared" si="8"/>
        <v>27</v>
      </c>
      <c r="M50" s="26">
        <f t="shared" si="9"/>
        <v>72.09</v>
      </c>
      <c r="N50" s="89">
        <v>27</v>
      </c>
      <c r="O50" s="90">
        <v>72.09</v>
      </c>
    </row>
    <row r="51" spans="1:15" ht="36" x14ac:dyDescent="0.25">
      <c r="A51" s="22" t="s">
        <v>155</v>
      </c>
      <c r="B51" s="22" t="s">
        <v>56</v>
      </c>
      <c r="C51" s="23" t="s">
        <v>156</v>
      </c>
      <c r="D51" s="22" t="s">
        <v>157</v>
      </c>
      <c r="E51" s="24">
        <v>3</v>
      </c>
      <c r="F51" s="23" t="s">
        <v>59</v>
      </c>
      <c r="G51" s="25">
        <v>35.67</v>
      </c>
      <c r="H51" s="25">
        <v>43.83</v>
      </c>
      <c r="I51" s="25">
        <f t="shared" si="7"/>
        <v>131.49</v>
      </c>
      <c r="J51" s="25"/>
      <c r="K51" s="26"/>
      <c r="L51" s="48">
        <f t="shared" si="8"/>
        <v>3</v>
      </c>
      <c r="M51" s="26">
        <f t="shared" si="9"/>
        <v>131.49</v>
      </c>
      <c r="N51" s="89">
        <v>3</v>
      </c>
      <c r="O51" s="90">
        <v>131.49</v>
      </c>
    </row>
    <row r="52" spans="1:15" ht="24" x14ac:dyDescent="0.25">
      <c r="A52" s="22" t="s">
        <v>158</v>
      </c>
      <c r="B52" s="22" t="s">
        <v>152</v>
      </c>
      <c r="C52" s="23" t="s">
        <v>159</v>
      </c>
      <c r="D52" s="22" t="s">
        <v>160</v>
      </c>
      <c r="E52" s="24">
        <v>45</v>
      </c>
      <c r="F52" s="23" t="s">
        <v>59</v>
      </c>
      <c r="G52" s="25">
        <v>1.26</v>
      </c>
      <c r="H52" s="25">
        <v>1.54</v>
      </c>
      <c r="I52" s="25">
        <f t="shared" si="7"/>
        <v>69.3</v>
      </c>
      <c r="J52" s="25"/>
      <c r="K52" s="26"/>
      <c r="L52" s="48">
        <f t="shared" si="8"/>
        <v>45</v>
      </c>
      <c r="M52" s="26">
        <f t="shared" si="9"/>
        <v>69.3</v>
      </c>
      <c r="N52" s="89">
        <v>45</v>
      </c>
      <c r="O52" s="90">
        <v>69.3</v>
      </c>
    </row>
    <row r="53" spans="1:15" ht="24" x14ac:dyDescent="0.25">
      <c r="A53" s="22" t="s">
        <v>161</v>
      </c>
      <c r="B53" s="22" t="s">
        <v>51</v>
      </c>
      <c r="C53" s="23" t="s">
        <v>162</v>
      </c>
      <c r="D53" s="22" t="s">
        <v>163</v>
      </c>
      <c r="E53" s="24">
        <v>1</v>
      </c>
      <c r="F53" s="23" t="s">
        <v>59</v>
      </c>
      <c r="G53" s="25">
        <v>95.43</v>
      </c>
      <c r="H53" s="25">
        <v>117.26</v>
      </c>
      <c r="I53" s="25">
        <f t="shared" si="7"/>
        <v>117.26</v>
      </c>
      <c r="J53" s="25"/>
      <c r="K53" s="26"/>
      <c r="L53" s="48">
        <f t="shared" si="8"/>
        <v>1</v>
      </c>
      <c r="M53" s="26">
        <f t="shared" si="9"/>
        <v>117.26</v>
      </c>
      <c r="N53" s="89">
        <v>1</v>
      </c>
      <c r="O53" s="90">
        <v>117.26</v>
      </c>
    </row>
    <row r="54" spans="1:15" ht="36" x14ac:dyDescent="0.25">
      <c r="A54" s="22" t="s">
        <v>164</v>
      </c>
      <c r="B54" s="22" t="s">
        <v>51</v>
      </c>
      <c r="C54" s="23" t="s">
        <v>165</v>
      </c>
      <c r="D54" s="22" t="s">
        <v>166</v>
      </c>
      <c r="E54" s="24">
        <v>1.5</v>
      </c>
      <c r="F54" s="23" t="s">
        <v>95</v>
      </c>
      <c r="G54" s="25">
        <v>15.69</v>
      </c>
      <c r="H54" s="25">
        <v>19.27</v>
      </c>
      <c r="I54" s="25">
        <f>(E54*H54)-0.01</f>
        <v>28.895</v>
      </c>
      <c r="J54" s="25"/>
      <c r="K54" s="26"/>
      <c r="L54" s="48">
        <f t="shared" si="8"/>
        <v>1.5</v>
      </c>
      <c r="M54" s="26">
        <f t="shared" si="9"/>
        <v>28.895</v>
      </c>
      <c r="N54" s="89">
        <v>1.5</v>
      </c>
      <c r="O54" s="90">
        <v>28.895</v>
      </c>
    </row>
    <row r="55" spans="1:15" x14ac:dyDescent="0.25">
      <c r="A55" s="22" t="s">
        <v>167</v>
      </c>
      <c r="B55" s="22" t="s">
        <v>100</v>
      </c>
      <c r="C55" s="23" t="s">
        <v>168</v>
      </c>
      <c r="D55" s="22" t="s">
        <v>169</v>
      </c>
      <c r="E55" s="24">
        <v>1</v>
      </c>
      <c r="F55" s="23" t="s">
        <v>59</v>
      </c>
      <c r="G55" s="25">
        <v>76.2</v>
      </c>
      <c r="H55" s="25">
        <v>93.63</v>
      </c>
      <c r="I55" s="25">
        <f t="shared" ref="I55:I66" si="10">E55*H55</f>
        <v>93.63</v>
      </c>
      <c r="J55" s="25"/>
      <c r="K55" s="26"/>
      <c r="L55" s="48">
        <f t="shared" si="8"/>
        <v>1</v>
      </c>
      <c r="M55" s="26">
        <f t="shared" si="9"/>
        <v>93.63</v>
      </c>
      <c r="N55" s="89">
        <v>1</v>
      </c>
      <c r="O55" s="90">
        <v>93.63</v>
      </c>
    </row>
    <row r="56" spans="1:15" x14ac:dyDescent="0.25">
      <c r="A56" s="22" t="s">
        <v>170</v>
      </c>
      <c r="B56" s="22" t="s">
        <v>152</v>
      </c>
      <c r="C56" s="23" t="s">
        <v>171</v>
      </c>
      <c r="D56" s="22" t="s">
        <v>172</v>
      </c>
      <c r="E56" s="24">
        <v>107</v>
      </c>
      <c r="F56" s="23" t="s">
        <v>95</v>
      </c>
      <c r="G56" s="25">
        <v>13.1</v>
      </c>
      <c r="H56" s="25">
        <v>16.09</v>
      </c>
      <c r="I56" s="25">
        <f t="shared" si="10"/>
        <v>1721.6299999999999</v>
      </c>
      <c r="J56" s="25"/>
      <c r="K56" s="26"/>
      <c r="L56" s="48">
        <f t="shared" si="8"/>
        <v>107</v>
      </c>
      <c r="M56" s="26">
        <f t="shared" si="9"/>
        <v>1721.6299999999999</v>
      </c>
      <c r="N56" s="89">
        <v>107</v>
      </c>
      <c r="O56" s="90">
        <v>1721.6299999999999</v>
      </c>
    </row>
    <row r="57" spans="1:15" ht="36" x14ac:dyDescent="0.25">
      <c r="A57" s="22" t="s">
        <v>173</v>
      </c>
      <c r="B57" s="22" t="s">
        <v>51</v>
      </c>
      <c r="C57" s="23" t="s">
        <v>174</v>
      </c>
      <c r="D57" s="22" t="s">
        <v>175</v>
      </c>
      <c r="E57" s="24">
        <v>15</v>
      </c>
      <c r="F57" s="23" t="s">
        <v>95</v>
      </c>
      <c r="G57" s="25">
        <v>7.18</v>
      </c>
      <c r="H57" s="25">
        <v>8.82</v>
      </c>
      <c r="I57" s="25">
        <f t="shared" si="10"/>
        <v>132.30000000000001</v>
      </c>
      <c r="J57" s="25"/>
      <c r="K57" s="26"/>
      <c r="L57" s="48">
        <f t="shared" si="8"/>
        <v>15</v>
      </c>
      <c r="M57" s="26">
        <f t="shared" si="9"/>
        <v>132.30000000000001</v>
      </c>
      <c r="N57" s="89">
        <v>15</v>
      </c>
      <c r="O57" s="90">
        <v>132.30000000000001</v>
      </c>
    </row>
    <row r="58" spans="1:15" ht="36" x14ac:dyDescent="0.25">
      <c r="A58" s="22" t="s">
        <v>173</v>
      </c>
      <c r="B58" s="22" t="s">
        <v>51</v>
      </c>
      <c r="C58" s="23" t="s">
        <v>176</v>
      </c>
      <c r="D58" s="22" t="s">
        <v>175</v>
      </c>
      <c r="E58" s="24">
        <v>15</v>
      </c>
      <c r="F58" s="23" t="s">
        <v>95</v>
      </c>
      <c r="G58" s="25">
        <v>7.18</v>
      </c>
      <c r="H58" s="25">
        <v>8.82</v>
      </c>
      <c r="I58" s="25">
        <f t="shared" si="10"/>
        <v>132.30000000000001</v>
      </c>
      <c r="J58" s="25"/>
      <c r="K58" s="26"/>
      <c r="L58" s="48">
        <f t="shared" si="8"/>
        <v>15</v>
      </c>
      <c r="M58" s="26">
        <f t="shared" si="9"/>
        <v>132.30000000000001</v>
      </c>
      <c r="N58" s="89">
        <v>15</v>
      </c>
      <c r="O58" s="90">
        <v>132.30000000000001</v>
      </c>
    </row>
    <row r="59" spans="1:15" ht="36" x14ac:dyDescent="0.25">
      <c r="A59" s="22" t="s">
        <v>173</v>
      </c>
      <c r="B59" s="22" t="s">
        <v>51</v>
      </c>
      <c r="C59" s="23" t="s">
        <v>177</v>
      </c>
      <c r="D59" s="22" t="s">
        <v>175</v>
      </c>
      <c r="E59" s="24">
        <v>15</v>
      </c>
      <c r="F59" s="23" t="s">
        <v>95</v>
      </c>
      <c r="G59" s="25">
        <v>7.18</v>
      </c>
      <c r="H59" s="25">
        <v>8.82</v>
      </c>
      <c r="I59" s="25">
        <f t="shared" si="10"/>
        <v>132.30000000000001</v>
      </c>
      <c r="J59" s="25"/>
      <c r="K59" s="26"/>
      <c r="L59" s="48">
        <f t="shared" si="8"/>
        <v>15</v>
      </c>
      <c r="M59" s="26">
        <f t="shared" si="9"/>
        <v>132.30000000000001</v>
      </c>
      <c r="N59" s="89">
        <v>15</v>
      </c>
      <c r="O59" s="90">
        <v>132.30000000000001</v>
      </c>
    </row>
    <row r="60" spans="1:15" ht="36" x14ac:dyDescent="0.25">
      <c r="A60" s="22" t="s">
        <v>173</v>
      </c>
      <c r="B60" s="22" t="s">
        <v>51</v>
      </c>
      <c r="C60" s="23" t="s">
        <v>178</v>
      </c>
      <c r="D60" s="22" t="s">
        <v>175</v>
      </c>
      <c r="E60" s="24">
        <v>15</v>
      </c>
      <c r="F60" s="23" t="s">
        <v>95</v>
      </c>
      <c r="G60" s="25">
        <v>7.18</v>
      </c>
      <c r="H60" s="25">
        <v>8.82</v>
      </c>
      <c r="I60" s="25">
        <f t="shared" si="10"/>
        <v>132.30000000000001</v>
      </c>
      <c r="J60" s="25"/>
      <c r="K60" s="26"/>
      <c r="L60" s="48">
        <f t="shared" si="8"/>
        <v>15</v>
      </c>
      <c r="M60" s="26">
        <f t="shared" si="9"/>
        <v>132.30000000000001</v>
      </c>
      <c r="N60" s="89">
        <v>15</v>
      </c>
      <c r="O60" s="90">
        <v>132.30000000000001</v>
      </c>
    </row>
    <row r="61" spans="1:15" ht="36" x14ac:dyDescent="0.25">
      <c r="A61" s="22" t="s">
        <v>179</v>
      </c>
      <c r="B61" s="22" t="s">
        <v>51</v>
      </c>
      <c r="C61" s="23" t="s">
        <v>180</v>
      </c>
      <c r="D61" s="22" t="s">
        <v>181</v>
      </c>
      <c r="E61" s="24">
        <v>2</v>
      </c>
      <c r="F61" s="23" t="s">
        <v>95</v>
      </c>
      <c r="G61" s="25">
        <v>4.6399999999999997</v>
      </c>
      <c r="H61" s="25">
        <v>5.7</v>
      </c>
      <c r="I61" s="25">
        <f t="shared" si="10"/>
        <v>11.4</v>
      </c>
      <c r="J61" s="25"/>
      <c r="K61" s="26"/>
      <c r="L61" s="48">
        <f t="shared" si="8"/>
        <v>2</v>
      </c>
      <c r="M61" s="26">
        <f t="shared" si="9"/>
        <v>11.4</v>
      </c>
      <c r="N61" s="89">
        <v>2</v>
      </c>
      <c r="O61" s="90">
        <v>11.4</v>
      </c>
    </row>
    <row r="62" spans="1:15" ht="36" x14ac:dyDescent="0.25">
      <c r="A62" s="22" t="s">
        <v>179</v>
      </c>
      <c r="B62" s="22" t="s">
        <v>51</v>
      </c>
      <c r="C62" s="23" t="s">
        <v>182</v>
      </c>
      <c r="D62" s="22" t="s">
        <v>181</v>
      </c>
      <c r="E62" s="24">
        <v>1.8</v>
      </c>
      <c r="F62" s="23" t="s">
        <v>95</v>
      </c>
      <c r="G62" s="25">
        <v>4.6399999999999997</v>
      </c>
      <c r="H62" s="25">
        <v>5.7</v>
      </c>
      <c r="I62" s="25">
        <f t="shared" si="10"/>
        <v>10.26</v>
      </c>
      <c r="J62" s="25"/>
      <c r="K62" s="26"/>
      <c r="L62" s="48">
        <f t="shared" si="8"/>
        <v>1.8</v>
      </c>
      <c r="M62" s="26">
        <f t="shared" si="9"/>
        <v>10.26</v>
      </c>
      <c r="N62" s="89">
        <v>1.8</v>
      </c>
      <c r="O62" s="90">
        <v>10.26</v>
      </c>
    </row>
    <row r="63" spans="1:15" ht="36" x14ac:dyDescent="0.25">
      <c r="A63" s="22" t="s">
        <v>179</v>
      </c>
      <c r="B63" s="22" t="s">
        <v>51</v>
      </c>
      <c r="C63" s="23" t="s">
        <v>183</v>
      </c>
      <c r="D63" s="22" t="s">
        <v>181</v>
      </c>
      <c r="E63" s="24">
        <v>1.8</v>
      </c>
      <c r="F63" s="23" t="s">
        <v>95</v>
      </c>
      <c r="G63" s="25">
        <v>4.6399999999999997</v>
      </c>
      <c r="H63" s="25">
        <v>5.7</v>
      </c>
      <c r="I63" s="25">
        <f t="shared" si="10"/>
        <v>10.26</v>
      </c>
      <c r="J63" s="25"/>
      <c r="K63" s="26"/>
      <c r="L63" s="48">
        <f t="shared" si="8"/>
        <v>1.8</v>
      </c>
      <c r="M63" s="26">
        <f t="shared" si="9"/>
        <v>10.26</v>
      </c>
      <c r="N63" s="89">
        <v>1.8</v>
      </c>
      <c r="O63" s="90">
        <v>10.26</v>
      </c>
    </row>
    <row r="64" spans="1:15" ht="36" x14ac:dyDescent="0.25">
      <c r="A64" s="22" t="s">
        <v>184</v>
      </c>
      <c r="B64" s="22" t="s">
        <v>51</v>
      </c>
      <c r="C64" s="23" t="s">
        <v>185</v>
      </c>
      <c r="D64" s="22" t="s">
        <v>186</v>
      </c>
      <c r="E64" s="24">
        <v>107</v>
      </c>
      <c r="F64" s="23" t="s">
        <v>95</v>
      </c>
      <c r="G64" s="25">
        <v>3.21</v>
      </c>
      <c r="H64" s="25">
        <v>3.94</v>
      </c>
      <c r="I64" s="25">
        <f t="shared" si="10"/>
        <v>421.58</v>
      </c>
      <c r="J64" s="25"/>
      <c r="K64" s="26"/>
      <c r="L64" s="48">
        <f t="shared" si="8"/>
        <v>107</v>
      </c>
      <c r="M64" s="26">
        <f t="shared" si="9"/>
        <v>421.58</v>
      </c>
      <c r="N64" s="89">
        <v>107</v>
      </c>
      <c r="O64" s="90">
        <v>421.58</v>
      </c>
    </row>
    <row r="65" spans="1:15" ht="36" x14ac:dyDescent="0.25">
      <c r="A65" s="22" t="s">
        <v>184</v>
      </c>
      <c r="B65" s="22" t="s">
        <v>51</v>
      </c>
      <c r="C65" s="23" t="s">
        <v>187</v>
      </c>
      <c r="D65" s="22" t="s">
        <v>186</v>
      </c>
      <c r="E65" s="24">
        <v>125</v>
      </c>
      <c r="F65" s="23" t="s">
        <v>95</v>
      </c>
      <c r="G65" s="25">
        <v>3.21</v>
      </c>
      <c r="H65" s="25">
        <v>3.94</v>
      </c>
      <c r="I65" s="25">
        <f t="shared" si="10"/>
        <v>492.5</v>
      </c>
      <c r="J65" s="25"/>
      <c r="K65" s="26"/>
      <c r="L65" s="48">
        <f t="shared" si="8"/>
        <v>125</v>
      </c>
      <c r="M65" s="26">
        <f t="shared" si="9"/>
        <v>492.5</v>
      </c>
      <c r="N65" s="89">
        <v>125</v>
      </c>
      <c r="O65" s="90">
        <v>492.5</v>
      </c>
    </row>
    <row r="66" spans="1:15" ht="36" x14ac:dyDescent="0.25">
      <c r="A66" s="22" t="s">
        <v>184</v>
      </c>
      <c r="B66" s="22" t="s">
        <v>51</v>
      </c>
      <c r="C66" s="23" t="s">
        <v>188</v>
      </c>
      <c r="D66" s="22" t="s">
        <v>186</v>
      </c>
      <c r="E66" s="24">
        <v>91</v>
      </c>
      <c r="F66" s="23" t="s">
        <v>95</v>
      </c>
      <c r="G66" s="25">
        <v>3.21</v>
      </c>
      <c r="H66" s="25">
        <v>3.94</v>
      </c>
      <c r="I66" s="25">
        <f t="shared" si="10"/>
        <v>358.54</v>
      </c>
      <c r="J66" s="25"/>
      <c r="K66" s="26"/>
      <c r="L66" s="48">
        <f t="shared" si="8"/>
        <v>91</v>
      </c>
      <c r="M66" s="26">
        <f t="shared" si="9"/>
        <v>358.54</v>
      </c>
      <c r="N66" s="89">
        <v>91</v>
      </c>
      <c r="O66" s="90">
        <v>358.54</v>
      </c>
    </row>
    <row r="67" spans="1:15" ht="36" x14ac:dyDescent="0.25">
      <c r="A67" s="22" t="s">
        <v>184</v>
      </c>
      <c r="B67" s="22" t="s">
        <v>51</v>
      </c>
      <c r="C67" s="23" t="s">
        <v>189</v>
      </c>
      <c r="D67" s="22" t="s">
        <v>186</v>
      </c>
      <c r="E67" s="24">
        <v>3.7</v>
      </c>
      <c r="F67" s="23" t="s">
        <v>95</v>
      </c>
      <c r="G67" s="25">
        <v>3.21</v>
      </c>
      <c r="H67" s="25">
        <v>3.94</v>
      </c>
      <c r="I67" s="25">
        <f>(E67*H67)-0.01</f>
        <v>14.568000000000001</v>
      </c>
      <c r="J67" s="25"/>
      <c r="K67" s="26"/>
      <c r="L67" s="48">
        <f t="shared" si="8"/>
        <v>3.7</v>
      </c>
      <c r="M67" s="26">
        <f t="shared" si="9"/>
        <v>14.568000000000001</v>
      </c>
      <c r="N67" s="89">
        <v>3.7</v>
      </c>
      <c r="O67" s="90">
        <v>14.568000000000001</v>
      </c>
    </row>
    <row r="68" spans="1:15" ht="24" x14ac:dyDescent="0.25">
      <c r="A68" s="22" t="s">
        <v>190</v>
      </c>
      <c r="B68" s="22" t="s">
        <v>152</v>
      </c>
      <c r="C68" s="23" t="s">
        <v>191</v>
      </c>
      <c r="D68" s="22" t="s">
        <v>192</v>
      </c>
      <c r="E68" s="24">
        <v>1</v>
      </c>
      <c r="F68" s="23" t="s">
        <v>59</v>
      </c>
      <c r="G68" s="25">
        <v>32.840000000000003</v>
      </c>
      <c r="H68" s="25">
        <v>40.35</v>
      </c>
      <c r="I68" s="25">
        <f t="shared" ref="I68:I87" si="11">E68*H68</f>
        <v>40.35</v>
      </c>
      <c r="J68" s="25"/>
      <c r="K68" s="26"/>
      <c r="L68" s="48">
        <f t="shared" si="8"/>
        <v>1</v>
      </c>
      <c r="M68" s="26">
        <f t="shared" si="9"/>
        <v>40.35</v>
      </c>
      <c r="N68" s="89">
        <v>1</v>
      </c>
      <c r="O68" s="90">
        <v>40.35</v>
      </c>
    </row>
    <row r="69" spans="1:15" ht="24" x14ac:dyDescent="0.25">
      <c r="A69" s="22" t="s">
        <v>193</v>
      </c>
      <c r="B69" s="22" t="s">
        <v>51</v>
      </c>
      <c r="C69" s="23" t="s">
        <v>194</v>
      </c>
      <c r="D69" s="22" t="s">
        <v>195</v>
      </c>
      <c r="E69" s="24">
        <v>1</v>
      </c>
      <c r="F69" s="23" t="s">
        <v>59</v>
      </c>
      <c r="G69" s="25">
        <v>10.69</v>
      </c>
      <c r="H69" s="25">
        <v>13.13</v>
      </c>
      <c r="I69" s="25">
        <f t="shared" si="11"/>
        <v>13.13</v>
      </c>
      <c r="J69" s="25"/>
      <c r="K69" s="26"/>
      <c r="L69" s="48">
        <f t="shared" si="8"/>
        <v>1</v>
      </c>
      <c r="M69" s="26">
        <f t="shared" si="9"/>
        <v>13.13</v>
      </c>
      <c r="N69" s="89">
        <v>1</v>
      </c>
      <c r="O69" s="90">
        <v>13.13</v>
      </c>
    </row>
    <row r="70" spans="1:15" ht="24" x14ac:dyDescent="0.25">
      <c r="A70" s="22" t="s">
        <v>196</v>
      </c>
      <c r="B70" s="22" t="s">
        <v>51</v>
      </c>
      <c r="C70" s="23" t="s">
        <v>197</v>
      </c>
      <c r="D70" s="22" t="s">
        <v>198</v>
      </c>
      <c r="E70" s="24">
        <v>1</v>
      </c>
      <c r="F70" s="23" t="s">
        <v>59</v>
      </c>
      <c r="G70" s="25">
        <v>51.65</v>
      </c>
      <c r="H70" s="25">
        <v>63.46</v>
      </c>
      <c r="I70" s="25">
        <f t="shared" si="11"/>
        <v>63.46</v>
      </c>
      <c r="J70" s="25"/>
      <c r="K70" s="26"/>
      <c r="L70" s="48">
        <f t="shared" si="8"/>
        <v>1</v>
      </c>
      <c r="M70" s="26">
        <f t="shared" si="9"/>
        <v>63.46</v>
      </c>
      <c r="N70" s="89">
        <v>1</v>
      </c>
      <c r="O70" s="90">
        <v>63.46</v>
      </c>
    </row>
    <row r="71" spans="1:15" x14ac:dyDescent="0.25">
      <c r="A71" s="22" t="s">
        <v>199</v>
      </c>
      <c r="B71" s="22" t="s">
        <v>100</v>
      </c>
      <c r="C71" s="23" t="s">
        <v>200</v>
      </c>
      <c r="D71" s="22" t="s">
        <v>201</v>
      </c>
      <c r="E71" s="24">
        <v>3</v>
      </c>
      <c r="F71" s="23" t="s">
        <v>59</v>
      </c>
      <c r="G71" s="25">
        <v>2.68</v>
      </c>
      <c r="H71" s="25">
        <v>3.29</v>
      </c>
      <c r="I71" s="25">
        <f t="shared" si="11"/>
        <v>9.870000000000001</v>
      </c>
      <c r="J71" s="25"/>
      <c r="K71" s="26"/>
      <c r="L71" s="48">
        <f t="shared" si="8"/>
        <v>3</v>
      </c>
      <c r="M71" s="26">
        <f t="shared" si="9"/>
        <v>9.870000000000001</v>
      </c>
      <c r="N71" s="89">
        <v>3</v>
      </c>
      <c r="O71" s="90">
        <v>9.870000000000001</v>
      </c>
    </row>
    <row r="72" spans="1:15" ht="36" x14ac:dyDescent="0.25">
      <c r="A72" s="22" t="s">
        <v>202</v>
      </c>
      <c r="B72" s="22" t="s">
        <v>51</v>
      </c>
      <c r="C72" s="23" t="s">
        <v>203</v>
      </c>
      <c r="D72" s="22" t="s">
        <v>204</v>
      </c>
      <c r="E72" s="24">
        <v>4.45</v>
      </c>
      <c r="F72" s="23" t="s">
        <v>95</v>
      </c>
      <c r="G72" s="25">
        <v>8.8699999999999992</v>
      </c>
      <c r="H72" s="25">
        <v>10.89</v>
      </c>
      <c r="I72" s="25">
        <f t="shared" si="11"/>
        <v>48.460500000000003</v>
      </c>
      <c r="J72" s="25"/>
      <c r="K72" s="26"/>
      <c r="L72" s="48">
        <f t="shared" si="8"/>
        <v>4.45</v>
      </c>
      <c r="M72" s="26">
        <f t="shared" si="9"/>
        <v>48.460500000000003</v>
      </c>
      <c r="N72" s="89">
        <v>4.45</v>
      </c>
      <c r="O72" s="90">
        <v>48.460500000000003</v>
      </c>
    </row>
    <row r="73" spans="1:15" ht="24" x14ac:dyDescent="0.25">
      <c r="A73" s="22" t="s">
        <v>205</v>
      </c>
      <c r="B73" s="22" t="s">
        <v>152</v>
      </c>
      <c r="C73" s="23" t="s">
        <v>206</v>
      </c>
      <c r="D73" s="22" t="s">
        <v>207</v>
      </c>
      <c r="E73" s="24">
        <v>2.2000000000000002</v>
      </c>
      <c r="F73" s="23" t="s">
        <v>95</v>
      </c>
      <c r="G73" s="25">
        <v>10.72</v>
      </c>
      <c r="H73" s="25">
        <v>13.17</v>
      </c>
      <c r="I73" s="25">
        <f t="shared" si="11"/>
        <v>28.974000000000004</v>
      </c>
      <c r="J73" s="25"/>
      <c r="K73" s="26"/>
      <c r="L73" s="48">
        <f t="shared" si="8"/>
        <v>2.2000000000000002</v>
      </c>
      <c r="M73" s="26">
        <f t="shared" si="9"/>
        <v>28.974000000000004</v>
      </c>
      <c r="N73" s="89">
        <v>2.2000000000000002</v>
      </c>
      <c r="O73" s="90">
        <v>28.974000000000004</v>
      </c>
    </row>
    <row r="74" spans="1:15" x14ac:dyDescent="0.25">
      <c r="A74" s="22" t="s">
        <v>208</v>
      </c>
      <c r="B74" s="22" t="s">
        <v>152</v>
      </c>
      <c r="C74" s="23" t="s">
        <v>209</v>
      </c>
      <c r="D74" s="22" t="s">
        <v>210</v>
      </c>
      <c r="E74" s="24">
        <v>3</v>
      </c>
      <c r="F74" s="23" t="s">
        <v>59</v>
      </c>
      <c r="G74" s="25">
        <v>1.3</v>
      </c>
      <c r="H74" s="25">
        <v>1.59</v>
      </c>
      <c r="I74" s="25">
        <f t="shared" si="11"/>
        <v>4.7700000000000005</v>
      </c>
      <c r="J74" s="25"/>
      <c r="K74" s="26"/>
      <c r="L74" s="48">
        <f t="shared" si="8"/>
        <v>3</v>
      </c>
      <c r="M74" s="26">
        <f t="shared" si="9"/>
        <v>4.7700000000000005</v>
      </c>
      <c r="N74" s="89">
        <v>3</v>
      </c>
      <c r="O74" s="90">
        <v>4.7700000000000005</v>
      </c>
    </row>
    <row r="75" spans="1:15" x14ac:dyDescent="0.25">
      <c r="A75" s="22" t="s">
        <v>211</v>
      </c>
      <c r="B75" s="22" t="s">
        <v>152</v>
      </c>
      <c r="C75" s="23" t="s">
        <v>212</v>
      </c>
      <c r="D75" s="22" t="s">
        <v>213</v>
      </c>
      <c r="E75" s="24">
        <v>1</v>
      </c>
      <c r="F75" s="23" t="s">
        <v>59</v>
      </c>
      <c r="G75" s="25">
        <v>21.46</v>
      </c>
      <c r="H75" s="25">
        <v>26.37</v>
      </c>
      <c r="I75" s="25">
        <f t="shared" si="11"/>
        <v>26.37</v>
      </c>
      <c r="J75" s="25"/>
      <c r="K75" s="26"/>
      <c r="L75" s="48">
        <f t="shared" si="8"/>
        <v>1</v>
      </c>
      <c r="M75" s="26">
        <f t="shared" si="9"/>
        <v>26.37</v>
      </c>
      <c r="N75" s="89">
        <v>1</v>
      </c>
      <c r="O75" s="90">
        <v>26.37</v>
      </c>
    </row>
    <row r="76" spans="1:15" x14ac:dyDescent="0.25">
      <c r="A76" s="22" t="s">
        <v>214</v>
      </c>
      <c r="B76" s="22" t="s">
        <v>152</v>
      </c>
      <c r="C76" s="23" t="s">
        <v>215</v>
      </c>
      <c r="D76" s="22" t="s">
        <v>216</v>
      </c>
      <c r="E76" s="24">
        <v>4</v>
      </c>
      <c r="F76" s="23" t="s">
        <v>59</v>
      </c>
      <c r="G76" s="25">
        <v>7.45</v>
      </c>
      <c r="H76" s="25">
        <v>9.15</v>
      </c>
      <c r="I76" s="25">
        <f t="shared" si="11"/>
        <v>36.6</v>
      </c>
      <c r="J76" s="25"/>
      <c r="K76" s="26"/>
      <c r="L76" s="48">
        <f t="shared" si="8"/>
        <v>4</v>
      </c>
      <c r="M76" s="26">
        <f t="shared" si="9"/>
        <v>36.6</v>
      </c>
      <c r="N76" s="89">
        <v>4</v>
      </c>
      <c r="O76" s="90">
        <v>36.6</v>
      </c>
    </row>
    <row r="77" spans="1:15" x14ac:dyDescent="0.25">
      <c r="A77" s="22" t="s">
        <v>217</v>
      </c>
      <c r="B77" s="22" t="s">
        <v>100</v>
      </c>
      <c r="C77" s="23" t="s">
        <v>218</v>
      </c>
      <c r="D77" s="22" t="s">
        <v>219</v>
      </c>
      <c r="E77" s="24">
        <v>3</v>
      </c>
      <c r="F77" s="23" t="s">
        <v>59</v>
      </c>
      <c r="G77" s="25">
        <v>12.01</v>
      </c>
      <c r="H77" s="25">
        <v>14.75</v>
      </c>
      <c r="I77" s="25">
        <f t="shared" si="11"/>
        <v>44.25</v>
      </c>
      <c r="J77" s="25"/>
      <c r="K77" s="26"/>
      <c r="L77" s="48">
        <f t="shared" si="8"/>
        <v>3</v>
      </c>
      <c r="M77" s="26">
        <f t="shared" si="9"/>
        <v>44.25</v>
      </c>
      <c r="N77" s="89">
        <v>3</v>
      </c>
      <c r="O77" s="90">
        <v>44.25</v>
      </c>
    </row>
    <row r="78" spans="1:15" ht="24" x14ac:dyDescent="0.25">
      <c r="A78" s="22" t="s">
        <v>220</v>
      </c>
      <c r="B78" s="22" t="s">
        <v>51</v>
      </c>
      <c r="C78" s="23" t="s">
        <v>221</v>
      </c>
      <c r="D78" s="22" t="s">
        <v>222</v>
      </c>
      <c r="E78" s="24">
        <v>1</v>
      </c>
      <c r="F78" s="23" t="s">
        <v>59</v>
      </c>
      <c r="G78" s="25">
        <v>34.01</v>
      </c>
      <c r="H78" s="25">
        <v>41.79</v>
      </c>
      <c r="I78" s="25">
        <f t="shared" si="11"/>
        <v>41.79</v>
      </c>
      <c r="J78" s="25"/>
      <c r="K78" s="26"/>
      <c r="L78" s="48">
        <f t="shared" si="8"/>
        <v>1</v>
      </c>
      <c r="M78" s="26">
        <f t="shared" si="9"/>
        <v>41.79</v>
      </c>
      <c r="N78" s="89">
        <v>1</v>
      </c>
      <c r="O78" s="90">
        <v>41.79</v>
      </c>
    </row>
    <row r="79" spans="1:15" ht="24" x14ac:dyDescent="0.25">
      <c r="A79" s="22" t="s">
        <v>223</v>
      </c>
      <c r="B79" s="22" t="s">
        <v>51</v>
      </c>
      <c r="C79" s="23" t="s">
        <v>224</v>
      </c>
      <c r="D79" s="22" t="s">
        <v>225</v>
      </c>
      <c r="E79" s="24">
        <v>1</v>
      </c>
      <c r="F79" s="23" t="s">
        <v>59</v>
      </c>
      <c r="G79" s="25">
        <v>32.450000000000003</v>
      </c>
      <c r="H79" s="25">
        <v>39.869999999999997</v>
      </c>
      <c r="I79" s="25">
        <f t="shared" si="11"/>
        <v>39.869999999999997</v>
      </c>
      <c r="J79" s="25"/>
      <c r="K79" s="26"/>
      <c r="L79" s="48">
        <f t="shared" si="8"/>
        <v>1</v>
      </c>
      <c r="M79" s="26">
        <f t="shared" si="9"/>
        <v>39.869999999999997</v>
      </c>
      <c r="N79" s="89">
        <v>1</v>
      </c>
      <c r="O79" s="90">
        <v>39.869999999999997</v>
      </c>
    </row>
    <row r="80" spans="1:15" ht="24" x14ac:dyDescent="0.25">
      <c r="A80" s="22" t="s">
        <v>226</v>
      </c>
      <c r="B80" s="22" t="s">
        <v>56</v>
      </c>
      <c r="C80" s="23" t="s">
        <v>227</v>
      </c>
      <c r="D80" s="22" t="s">
        <v>228</v>
      </c>
      <c r="E80" s="24">
        <v>1</v>
      </c>
      <c r="F80" s="23" t="s">
        <v>59</v>
      </c>
      <c r="G80" s="25">
        <v>51.47</v>
      </c>
      <c r="H80" s="25">
        <v>63.24</v>
      </c>
      <c r="I80" s="25">
        <f t="shared" si="11"/>
        <v>63.24</v>
      </c>
      <c r="J80" s="25"/>
      <c r="K80" s="26"/>
      <c r="L80" s="48">
        <f t="shared" ref="L80:L100" si="12">E80</f>
        <v>1</v>
      </c>
      <c r="M80" s="26">
        <f t="shared" si="9"/>
        <v>63.24</v>
      </c>
      <c r="N80" s="89">
        <v>1</v>
      </c>
      <c r="O80" s="90">
        <v>63.24</v>
      </c>
    </row>
    <row r="81" spans="1:15" x14ac:dyDescent="0.25">
      <c r="A81" s="22" t="s">
        <v>229</v>
      </c>
      <c r="B81" s="22" t="s">
        <v>56</v>
      </c>
      <c r="C81" s="23" t="s">
        <v>230</v>
      </c>
      <c r="D81" s="22" t="s">
        <v>231</v>
      </c>
      <c r="E81" s="24">
        <v>3</v>
      </c>
      <c r="F81" s="23" t="s">
        <v>59</v>
      </c>
      <c r="G81" s="25">
        <v>14.89</v>
      </c>
      <c r="H81" s="25">
        <v>18.29</v>
      </c>
      <c r="I81" s="25">
        <f t="shared" si="11"/>
        <v>54.87</v>
      </c>
      <c r="J81" s="25"/>
      <c r="K81" s="26"/>
      <c r="L81" s="48">
        <f t="shared" si="12"/>
        <v>3</v>
      </c>
      <c r="M81" s="26">
        <f t="shared" si="9"/>
        <v>54.87</v>
      </c>
      <c r="N81" s="89">
        <v>3</v>
      </c>
      <c r="O81" s="90">
        <v>54.87</v>
      </c>
    </row>
    <row r="82" spans="1:15" ht="24" x14ac:dyDescent="0.25">
      <c r="A82" s="22" t="s">
        <v>232</v>
      </c>
      <c r="B82" s="22" t="s">
        <v>56</v>
      </c>
      <c r="C82" s="23" t="s">
        <v>233</v>
      </c>
      <c r="D82" s="22" t="s">
        <v>234</v>
      </c>
      <c r="E82" s="24">
        <v>85</v>
      </c>
      <c r="F82" s="23" t="s">
        <v>59</v>
      </c>
      <c r="G82" s="25">
        <v>3.6</v>
      </c>
      <c r="H82" s="25">
        <v>4.42</v>
      </c>
      <c r="I82" s="25">
        <f t="shared" si="11"/>
        <v>375.7</v>
      </c>
      <c r="J82" s="25"/>
      <c r="K82" s="26"/>
      <c r="L82" s="48">
        <f t="shared" si="12"/>
        <v>85</v>
      </c>
      <c r="M82" s="26">
        <f t="shared" si="9"/>
        <v>375.7</v>
      </c>
      <c r="N82" s="89">
        <v>85</v>
      </c>
      <c r="O82" s="90">
        <v>375.7</v>
      </c>
    </row>
    <row r="83" spans="1:15" ht="36" x14ac:dyDescent="0.25">
      <c r="A83" s="22" t="s">
        <v>235</v>
      </c>
      <c r="B83" s="22" t="s">
        <v>56</v>
      </c>
      <c r="C83" s="23" t="s">
        <v>236</v>
      </c>
      <c r="D83" s="22" t="s">
        <v>237</v>
      </c>
      <c r="E83" s="24">
        <v>10</v>
      </c>
      <c r="F83" s="23" t="s">
        <v>95</v>
      </c>
      <c r="G83" s="25">
        <v>6.32</v>
      </c>
      <c r="H83" s="25">
        <v>7.76</v>
      </c>
      <c r="I83" s="25">
        <f t="shared" si="11"/>
        <v>77.599999999999994</v>
      </c>
      <c r="J83" s="25"/>
      <c r="K83" s="26"/>
      <c r="L83" s="48">
        <f t="shared" si="12"/>
        <v>10</v>
      </c>
      <c r="M83" s="26">
        <f t="shared" si="9"/>
        <v>77.599999999999994</v>
      </c>
      <c r="N83" s="89">
        <v>10</v>
      </c>
      <c r="O83" s="90">
        <v>77.599999999999994</v>
      </c>
    </row>
    <row r="84" spans="1:15" ht="24" x14ac:dyDescent="0.25">
      <c r="A84" s="22" t="s">
        <v>238</v>
      </c>
      <c r="B84" s="22" t="s">
        <v>56</v>
      </c>
      <c r="C84" s="23" t="s">
        <v>239</v>
      </c>
      <c r="D84" s="22" t="s">
        <v>240</v>
      </c>
      <c r="E84" s="24">
        <v>4</v>
      </c>
      <c r="F84" s="23" t="s">
        <v>59</v>
      </c>
      <c r="G84" s="25">
        <v>10.33</v>
      </c>
      <c r="H84" s="25">
        <v>12.69</v>
      </c>
      <c r="I84" s="25">
        <f t="shared" si="11"/>
        <v>50.76</v>
      </c>
      <c r="J84" s="25"/>
      <c r="K84" s="26"/>
      <c r="L84" s="48">
        <f t="shared" si="12"/>
        <v>4</v>
      </c>
      <c r="M84" s="26">
        <f t="shared" si="9"/>
        <v>50.76</v>
      </c>
      <c r="N84" s="89">
        <v>4</v>
      </c>
      <c r="O84" s="90">
        <v>50.76</v>
      </c>
    </row>
    <row r="85" spans="1:15" ht="24" x14ac:dyDescent="0.25">
      <c r="A85" s="22" t="s">
        <v>241</v>
      </c>
      <c r="B85" s="22" t="s">
        <v>56</v>
      </c>
      <c r="C85" s="23" t="s">
        <v>242</v>
      </c>
      <c r="D85" s="22" t="s">
        <v>243</v>
      </c>
      <c r="E85" s="24">
        <v>1</v>
      </c>
      <c r="F85" s="23" t="s">
        <v>59</v>
      </c>
      <c r="G85" s="25">
        <v>109.23</v>
      </c>
      <c r="H85" s="25">
        <v>134.22</v>
      </c>
      <c r="I85" s="25">
        <f t="shared" si="11"/>
        <v>134.22</v>
      </c>
      <c r="J85" s="25"/>
      <c r="K85" s="26"/>
      <c r="L85" s="48">
        <f t="shared" si="12"/>
        <v>1</v>
      </c>
      <c r="M85" s="26">
        <f t="shared" si="9"/>
        <v>134.22</v>
      </c>
      <c r="N85" s="89">
        <v>1</v>
      </c>
      <c r="O85" s="90">
        <v>134.22</v>
      </c>
    </row>
    <row r="86" spans="1:15" x14ac:dyDescent="0.25">
      <c r="A86" s="22" t="s">
        <v>244</v>
      </c>
      <c r="B86" s="22" t="s">
        <v>56</v>
      </c>
      <c r="C86" s="23" t="s">
        <v>245</v>
      </c>
      <c r="D86" s="22" t="s">
        <v>246</v>
      </c>
      <c r="E86" s="24">
        <v>2</v>
      </c>
      <c r="F86" s="23" t="s">
        <v>59</v>
      </c>
      <c r="G86" s="25">
        <v>12.76</v>
      </c>
      <c r="H86" s="25">
        <v>15.67</v>
      </c>
      <c r="I86" s="25">
        <f t="shared" si="11"/>
        <v>31.34</v>
      </c>
      <c r="J86" s="25"/>
      <c r="K86" s="26"/>
      <c r="L86" s="48">
        <f t="shared" si="12"/>
        <v>2</v>
      </c>
      <c r="M86" s="26">
        <f t="shared" si="9"/>
        <v>31.34</v>
      </c>
      <c r="N86" s="89">
        <v>2</v>
      </c>
      <c r="O86" s="90">
        <v>31.34</v>
      </c>
    </row>
    <row r="87" spans="1:15" ht="24" x14ac:dyDescent="0.25">
      <c r="A87" s="22" t="s">
        <v>247</v>
      </c>
      <c r="B87" s="22" t="s">
        <v>56</v>
      </c>
      <c r="C87" s="23" t="s">
        <v>248</v>
      </c>
      <c r="D87" s="22" t="s">
        <v>249</v>
      </c>
      <c r="E87" s="24">
        <v>1.9</v>
      </c>
      <c r="F87" s="23" t="s">
        <v>59</v>
      </c>
      <c r="G87" s="25">
        <v>55.75</v>
      </c>
      <c r="H87" s="25">
        <v>68.5</v>
      </c>
      <c r="I87" s="25">
        <f t="shared" si="11"/>
        <v>130.15</v>
      </c>
      <c r="J87" s="25"/>
      <c r="K87" s="26"/>
      <c r="L87" s="48">
        <f t="shared" si="12"/>
        <v>1.9</v>
      </c>
      <c r="M87" s="26">
        <f t="shared" si="9"/>
        <v>130.15</v>
      </c>
      <c r="N87" s="89">
        <v>1.9</v>
      </c>
      <c r="O87" s="90">
        <v>130.15</v>
      </c>
    </row>
    <row r="88" spans="1:15" ht="24" x14ac:dyDescent="0.25">
      <c r="A88" s="22" t="s">
        <v>250</v>
      </c>
      <c r="B88" s="22" t="s">
        <v>56</v>
      </c>
      <c r="C88" s="23" t="s">
        <v>251</v>
      </c>
      <c r="D88" s="22" t="s">
        <v>252</v>
      </c>
      <c r="E88" s="24">
        <v>0.6</v>
      </c>
      <c r="F88" s="23" t="s">
        <v>95</v>
      </c>
      <c r="G88" s="25">
        <v>37.49</v>
      </c>
      <c r="H88" s="25">
        <v>46.06</v>
      </c>
      <c r="I88" s="25">
        <f>(E88*H88)-0.01</f>
        <v>27.625999999999998</v>
      </c>
      <c r="J88" s="25"/>
      <c r="K88" s="26"/>
      <c r="L88" s="48">
        <f t="shared" si="12"/>
        <v>0.6</v>
      </c>
      <c r="M88" s="26">
        <f t="shared" si="9"/>
        <v>27.625999999999998</v>
      </c>
      <c r="N88" s="89">
        <v>0.6</v>
      </c>
      <c r="O88" s="90">
        <v>27.625999999999998</v>
      </c>
    </row>
    <row r="89" spans="1:15" ht="24" x14ac:dyDescent="0.25">
      <c r="A89" s="22" t="s">
        <v>253</v>
      </c>
      <c r="B89" s="22" t="s">
        <v>56</v>
      </c>
      <c r="C89" s="23" t="s">
        <v>254</v>
      </c>
      <c r="D89" s="22" t="s">
        <v>255</v>
      </c>
      <c r="E89" s="24">
        <v>1</v>
      </c>
      <c r="F89" s="23" t="s">
        <v>59</v>
      </c>
      <c r="G89" s="25">
        <v>25.08</v>
      </c>
      <c r="H89" s="25">
        <v>30.81</v>
      </c>
      <c r="I89" s="25">
        <f t="shared" ref="I89:I100" si="13">E89*H89</f>
        <v>30.81</v>
      </c>
      <c r="J89" s="25"/>
      <c r="K89" s="26"/>
      <c r="L89" s="48">
        <f t="shared" si="12"/>
        <v>1</v>
      </c>
      <c r="M89" s="26">
        <f t="shared" si="9"/>
        <v>30.81</v>
      </c>
      <c r="N89" s="89">
        <v>1</v>
      </c>
      <c r="O89" s="90">
        <v>30.81</v>
      </c>
    </row>
    <row r="90" spans="1:15" ht="24" x14ac:dyDescent="0.25">
      <c r="A90" s="22" t="s">
        <v>256</v>
      </c>
      <c r="B90" s="22" t="s">
        <v>56</v>
      </c>
      <c r="C90" s="23" t="s">
        <v>257</v>
      </c>
      <c r="D90" s="22" t="s">
        <v>258</v>
      </c>
      <c r="E90" s="24">
        <v>1</v>
      </c>
      <c r="F90" s="23" t="s">
        <v>59</v>
      </c>
      <c r="G90" s="25">
        <v>25.08</v>
      </c>
      <c r="H90" s="25">
        <v>30.81</v>
      </c>
      <c r="I90" s="25">
        <f t="shared" si="13"/>
        <v>30.81</v>
      </c>
      <c r="J90" s="25"/>
      <c r="K90" s="26"/>
      <c r="L90" s="48">
        <f t="shared" si="12"/>
        <v>1</v>
      </c>
      <c r="M90" s="26">
        <f t="shared" si="9"/>
        <v>30.81</v>
      </c>
      <c r="N90" s="89">
        <v>1</v>
      </c>
      <c r="O90" s="90">
        <v>30.81</v>
      </c>
    </row>
    <row r="91" spans="1:15" ht="24" x14ac:dyDescent="0.25">
      <c r="A91" s="22" t="s">
        <v>259</v>
      </c>
      <c r="B91" s="22" t="s">
        <v>56</v>
      </c>
      <c r="C91" s="23" t="s">
        <v>260</v>
      </c>
      <c r="D91" s="22" t="s">
        <v>261</v>
      </c>
      <c r="E91" s="24">
        <v>1</v>
      </c>
      <c r="F91" s="23" t="s">
        <v>59</v>
      </c>
      <c r="G91" s="25">
        <v>44.08</v>
      </c>
      <c r="H91" s="25">
        <v>54.16</v>
      </c>
      <c r="I91" s="25">
        <f t="shared" si="13"/>
        <v>54.16</v>
      </c>
      <c r="J91" s="25"/>
      <c r="K91" s="26"/>
      <c r="L91" s="48">
        <f t="shared" si="12"/>
        <v>1</v>
      </c>
      <c r="M91" s="26">
        <f t="shared" si="9"/>
        <v>54.16</v>
      </c>
      <c r="N91" s="89">
        <v>1</v>
      </c>
      <c r="O91" s="90">
        <v>54.16</v>
      </c>
    </row>
    <row r="92" spans="1:15" ht="24" x14ac:dyDescent="0.25">
      <c r="A92" s="22" t="s">
        <v>262</v>
      </c>
      <c r="B92" s="22" t="s">
        <v>56</v>
      </c>
      <c r="C92" s="23" t="s">
        <v>263</v>
      </c>
      <c r="D92" s="22" t="s">
        <v>264</v>
      </c>
      <c r="E92" s="24">
        <v>1</v>
      </c>
      <c r="F92" s="23" t="s">
        <v>59</v>
      </c>
      <c r="G92" s="25">
        <v>40.75</v>
      </c>
      <c r="H92" s="25">
        <v>50.07</v>
      </c>
      <c r="I92" s="25">
        <f t="shared" si="13"/>
        <v>50.07</v>
      </c>
      <c r="J92" s="25"/>
      <c r="K92" s="26"/>
      <c r="L92" s="48">
        <f t="shared" si="12"/>
        <v>1</v>
      </c>
      <c r="M92" s="26">
        <f t="shared" si="9"/>
        <v>50.07</v>
      </c>
      <c r="N92" s="89">
        <v>1</v>
      </c>
      <c r="O92" s="90">
        <v>50.07</v>
      </c>
    </row>
    <row r="93" spans="1:15" ht="24" x14ac:dyDescent="0.25">
      <c r="A93" s="22" t="s">
        <v>265</v>
      </c>
      <c r="B93" s="22" t="s">
        <v>56</v>
      </c>
      <c r="C93" s="23" t="s">
        <v>266</v>
      </c>
      <c r="D93" s="22" t="s">
        <v>267</v>
      </c>
      <c r="E93" s="24">
        <v>3</v>
      </c>
      <c r="F93" s="23" t="s">
        <v>59</v>
      </c>
      <c r="G93" s="25">
        <v>2.04</v>
      </c>
      <c r="H93" s="25">
        <v>2.5</v>
      </c>
      <c r="I93" s="25">
        <f t="shared" si="13"/>
        <v>7.5</v>
      </c>
      <c r="J93" s="25"/>
      <c r="K93" s="26"/>
      <c r="L93" s="48">
        <f t="shared" si="12"/>
        <v>3</v>
      </c>
      <c r="M93" s="26">
        <f t="shared" si="9"/>
        <v>7.5</v>
      </c>
      <c r="N93" s="89">
        <v>3</v>
      </c>
      <c r="O93" s="90">
        <v>7.5</v>
      </c>
    </row>
    <row r="94" spans="1:15" ht="24" x14ac:dyDescent="0.25">
      <c r="A94" s="22" t="s">
        <v>268</v>
      </c>
      <c r="B94" s="22" t="s">
        <v>56</v>
      </c>
      <c r="C94" s="23" t="s">
        <v>269</v>
      </c>
      <c r="D94" s="22" t="s">
        <v>270</v>
      </c>
      <c r="E94" s="24">
        <v>7</v>
      </c>
      <c r="F94" s="23" t="s">
        <v>59</v>
      </c>
      <c r="G94" s="25">
        <v>2.13</v>
      </c>
      <c r="H94" s="25">
        <v>2.61</v>
      </c>
      <c r="I94" s="25">
        <f t="shared" si="13"/>
        <v>18.27</v>
      </c>
      <c r="J94" s="25"/>
      <c r="K94" s="26"/>
      <c r="L94" s="48">
        <f t="shared" si="12"/>
        <v>7</v>
      </c>
      <c r="M94" s="26">
        <f t="shared" si="9"/>
        <v>18.27</v>
      </c>
      <c r="N94" s="89">
        <v>7</v>
      </c>
      <c r="O94" s="90">
        <v>18.27</v>
      </c>
    </row>
    <row r="95" spans="1:15" ht="24" x14ac:dyDescent="0.25">
      <c r="A95" s="22" t="s">
        <v>271</v>
      </c>
      <c r="B95" s="22" t="s">
        <v>56</v>
      </c>
      <c r="C95" s="23" t="s">
        <v>272</v>
      </c>
      <c r="D95" s="22" t="s">
        <v>273</v>
      </c>
      <c r="E95" s="24">
        <v>4</v>
      </c>
      <c r="F95" s="23" t="s">
        <v>59</v>
      </c>
      <c r="G95" s="25">
        <v>0.6</v>
      </c>
      <c r="H95" s="25">
        <v>0.73</v>
      </c>
      <c r="I95" s="25">
        <f t="shared" si="13"/>
        <v>2.92</v>
      </c>
      <c r="J95" s="25"/>
      <c r="K95" s="26"/>
      <c r="L95" s="48">
        <f t="shared" si="12"/>
        <v>4</v>
      </c>
      <c r="M95" s="26">
        <f t="shared" si="9"/>
        <v>2.92</v>
      </c>
      <c r="N95" s="89">
        <v>4</v>
      </c>
      <c r="O95" s="90">
        <v>2.92</v>
      </c>
    </row>
    <row r="96" spans="1:15" ht="36" x14ac:dyDescent="0.25">
      <c r="A96" s="22" t="s">
        <v>274</v>
      </c>
      <c r="B96" s="22" t="s">
        <v>56</v>
      </c>
      <c r="C96" s="23" t="s">
        <v>275</v>
      </c>
      <c r="D96" s="22" t="s">
        <v>276</v>
      </c>
      <c r="E96" s="24">
        <v>1</v>
      </c>
      <c r="F96" s="23" t="s">
        <v>59</v>
      </c>
      <c r="G96" s="25">
        <v>108.92</v>
      </c>
      <c r="H96" s="25">
        <v>133.84</v>
      </c>
      <c r="I96" s="25">
        <f t="shared" si="13"/>
        <v>133.84</v>
      </c>
      <c r="J96" s="25"/>
      <c r="K96" s="26"/>
      <c r="L96" s="48">
        <f t="shared" si="12"/>
        <v>1</v>
      </c>
      <c r="M96" s="26">
        <f t="shared" si="9"/>
        <v>133.84</v>
      </c>
      <c r="N96" s="89">
        <v>1</v>
      </c>
      <c r="O96" s="90">
        <v>133.84</v>
      </c>
    </row>
    <row r="97" spans="1:15" ht="24" x14ac:dyDescent="0.25">
      <c r="A97" s="22" t="s">
        <v>277</v>
      </c>
      <c r="B97" s="22" t="s">
        <v>56</v>
      </c>
      <c r="C97" s="23" t="s">
        <v>278</v>
      </c>
      <c r="D97" s="22" t="s">
        <v>279</v>
      </c>
      <c r="E97" s="24">
        <v>1</v>
      </c>
      <c r="F97" s="23" t="s">
        <v>59</v>
      </c>
      <c r="G97" s="25">
        <v>32.270000000000003</v>
      </c>
      <c r="H97" s="25">
        <v>39.65</v>
      </c>
      <c r="I97" s="25">
        <f t="shared" si="13"/>
        <v>39.65</v>
      </c>
      <c r="J97" s="25"/>
      <c r="K97" s="26"/>
      <c r="L97" s="48">
        <f t="shared" si="12"/>
        <v>1</v>
      </c>
      <c r="M97" s="26">
        <f t="shared" si="9"/>
        <v>39.65</v>
      </c>
      <c r="N97" s="89">
        <v>1</v>
      </c>
      <c r="O97" s="90">
        <v>39.65</v>
      </c>
    </row>
    <row r="98" spans="1:15" ht="24" x14ac:dyDescent="0.25">
      <c r="A98" s="22" t="s">
        <v>280</v>
      </c>
      <c r="B98" s="22" t="s">
        <v>56</v>
      </c>
      <c r="C98" s="23" t="s">
        <v>281</v>
      </c>
      <c r="D98" s="22" t="s">
        <v>282</v>
      </c>
      <c r="E98" s="24">
        <v>1</v>
      </c>
      <c r="F98" s="23" t="s">
        <v>59</v>
      </c>
      <c r="G98" s="25">
        <v>32.85</v>
      </c>
      <c r="H98" s="25">
        <v>40.36</v>
      </c>
      <c r="I98" s="25">
        <f t="shared" si="13"/>
        <v>40.36</v>
      </c>
      <c r="J98" s="25"/>
      <c r="K98" s="26"/>
      <c r="L98" s="48">
        <f t="shared" si="12"/>
        <v>1</v>
      </c>
      <c r="M98" s="26">
        <f t="shared" si="9"/>
        <v>40.36</v>
      </c>
      <c r="N98" s="89">
        <v>1</v>
      </c>
      <c r="O98" s="90">
        <v>40.36</v>
      </c>
    </row>
    <row r="99" spans="1:15" ht="24" x14ac:dyDescent="0.25">
      <c r="A99" s="22" t="s">
        <v>283</v>
      </c>
      <c r="B99" s="22" t="s">
        <v>56</v>
      </c>
      <c r="C99" s="23" t="s">
        <v>284</v>
      </c>
      <c r="D99" s="22" t="s">
        <v>285</v>
      </c>
      <c r="E99" s="24">
        <v>1</v>
      </c>
      <c r="F99" s="23" t="s">
        <v>59</v>
      </c>
      <c r="G99" s="25">
        <v>201.75</v>
      </c>
      <c r="H99" s="25">
        <v>247.91</v>
      </c>
      <c r="I99" s="25">
        <f t="shared" si="13"/>
        <v>247.91</v>
      </c>
      <c r="J99" s="25"/>
      <c r="K99" s="26"/>
      <c r="L99" s="48">
        <f t="shared" si="12"/>
        <v>1</v>
      </c>
      <c r="M99" s="26">
        <f t="shared" si="9"/>
        <v>247.91</v>
      </c>
      <c r="N99" s="89">
        <v>1</v>
      </c>
      <c r="O99" s="90">
        <v>247.91</v>
      </c>
    </row>
    <row r="100" spans="1:15" x14ac:dyDescent="0.25">
      <c r="A100" s="22" t="s">
        <v>286</v>
      </c>
      <c r="B100" s="22" t="s">
        <v>56</v>
      </c>
      <c r="C100" s="23" t="s">
        <v>287</v>
      </c>
      <c r="D100" s="22" t="s">
        <v>288</v>
      </c>
      <c r="E100" s="24">
        <v>1</v>
      </c>
      <c r="F100" s="23" t="s">
        <v>59</v>
      </c>
      <c r="G100" s="25">
        <v>168.83</v>
      </c>
      <c r="H100" s="25">
        <v>207.45</v>
      </c>
      <c r="I100" s="25">
        <f t="shared" si="13"/>
        <v>207.45</v>
      </c>
      <c r="J100" s="25"/>
      <c r="K100" s="26"/>
      <c r="L100" s="48">
        <f t="shared" si="12"/>
        <v>1</v>
      </c>
      <c r="M100" s="26">
        <f t="shared" si="9"/>
        <v>207.45</v>
      </c>
      <c r="N100" s="89">
        <v>1</v>
      </c>
      <c r="O100" s="90">
        <v>207.45</v>
      </c>
    </row>
    <row r="101" spans="1:15" x14ac:dyDescent="0.25">
      <c r="A101" s="35"/>
      <c r="B101" s="36"/>
      <c r="C101" s="37">
        <v>4</v>
      </c>
      <c r="D101" s="16" t="s">
        <v>289</v>
      </c>
      <c r="E101" s="16"/>
      <c r="F101" s="16"/>
      <c r="G101" s="16"/>
      <c r="H101" s="16"/>
      <c r="I101" s="16"/>
      <c r="J101" s="16"/>
      <c r="K101" s="16"/>
      <c r="L101" s="38"/>
      <c r="M101" s="16"/>
      <c r="N101" s="38"/>
      <c r="O101" s="16"/>
    </row>
    <row r="102" spans="1:15" x14ac:dyDescent="0.25">
      <c r="A102" s="81"/>
      <c r="B102" s="82"/>
      <c r="C102" s="53" t="s">
        <v>290</v>
      </c>
      <c r="D102" s="42" t="s">
        <v>291</v>
      </c>
      <c r="E102" s="42"/>
      <c r="F102" s="42"/>
      <c r="G102" s="42"/>
      <c r="H102" s="42"/>
      <c r="I102" s="42"/>
      <c r="J102" s="42"/>
      <c r="K102" s="42"/>
      <c r="L102" s="52"/>
      <c r="M102" s="42"/>
      <c r="N102" s="52"/>
      <c r="O102" s="42"/>
    </row>
    <row r="103" spans="1:15" ht="24" x14ac:dyDescent="0.25">
      <c r="A103" s="22" t="s">
        <v>292</v>
      </c>
      <c r="B103" s="22" t="s">
        <v>56</v>
      </c>
      <c r="C103" s="23" t="s">
        <v>293</v>
      </c>
      <c r="D103" s="22" t="s">
        <v>294</v>
      </c>
      <c r="E103" s="24">
        <v>0.02</v>
      </c>
      <c r="F103" s="23" t="s">
        <v>54</v>
      </c>
      <c r="G103" s="25">
        <v>1369.86</v>
      </c>
      <c r="H103" s="25">
        <v>1683.28</v>
      </c>
      <c r="I103" s="25">
        <f>(E103*H103)-0.01</f>
        <v>33.6556</v>
      </c>
      <c r="J103" s="25"/>
      <c r="K103" s="26"/>
      <c r="L103" s="48">
        <f>E103</f>
        <v>0.02</v>
      </c>
      <c r="M103" s="26">
        <f t="shared" ref="M103:M104" si="14">I103</f>
        <v>33.6556</v>
      </c>
      <c r="N103" s="89">
        <v>0.02</v>
      </c>
      <c r="O103" s="90">
        <v>33.6556</v>
      </c>
    </row>
    <row r="104" spans="1:15" x14ac:dyDescent="0.25">
      <c r="A104" s="22" t="s">
        <v>295</v>
      </c>
      <c r="B104" s="22" t="s">
        <v>56</v>
      </c>
      <c r="C104" s="23" t="s">
        <v>296</v>
      </c>
      <c r="D104" s="22" t="s">
        <v>297</v>
      </c>
      <c r="E104" s="24">
        <v>1.06</v>
      </c>
      <c r="F104" s="23" t="s">
        <v>54</v>
      </c>
      <c r="G104" s="25">
        <v>3976.9</v>
      </c>
      <c r="H104" s="25">
        <v>4886.8100000000004</v>
      </c>
      <c r="I104" s="25">
        <f>(E104*H104)-0.01</f>
        <v>5180.0086000000001</v>
      </c>
      <c r="J104" s="25"/>
      <c r="K104" s="26"/>
      <c r="L104" s="48">
        <f>E104</f>
        <v>1.06</v>
      </c>
      <c r="M104" s="26">
        <f t="shared" si="14"/>
        <v>5180.0086000000001</v>
      </c>
      <c r="N104" s="89">
        <v>1.06</v>
      </c>
      <c r="O104" s="90">
        <v>5180.0086000000001</v>
      </c>
    </row>
    <row r="105" spans="1:15" x14ac:dyDescent="0.25">
      <c r="A105" s="81"/>
      <c r="B105" s="82"/>
      <c r="C105" s="53" t="s">
        <v>298</v>
      </c>
      <c r="D105" s="42" t="s">
        <v>299</v>
      </c>
      <c r="E105" s="42"/>
      <c r="F105" s="42"/>
      <c r="G105" s="42"/>
      <c r="H105" s="42"/>
      <c r="I105" s="42"/>
      <c r="J105" s="42"/>
      <c r="K105" s="42"/>
      <c r="L105" s="52"/>
      <c r="M105" s="42"/>
      <c r="N105" s="52"/>
      <c r="O105" s="42"/>
    </row>
    <row r="106" spans="1:15" x14ac:dyDescent="0.25">
      <c r="A106" s="22">
        <v>170205</v>
      </c>
      <c r="B106" s="22" t="s">
        <v>100</v>
      </c>
      <c r="C106" s="23" t="s">
        <v>300</v>
      </c>
      <c r="D106" s="22" t="s">
        <v>301</v>
      </c>
      <c r="E106" s="24">
        <v>4.05</v>
      </c>
      <c r="F106" s="23" t="s">
        <v>54</v>
      </c>
      <c r="G106" s="25">
        <v>57.96</v>
      </c>
      <c r="H106" s="25">
        <v>71.22</v>
      </c>
      <c r="I106" s="25">
        <f>E106*H106</f>
        <v>288.44099999999997</v>
      </c>
      <c r="J106" s="25"/>
      <c r="K106" s="26"/>
      <c r="L106" s="48">
        <f>E106</f>
        <v>4.05</v>
      </c>
      <c r="M106" s="26">
        <f t="shared" ref="M106" si="15">I106</f>
        <v>288.44099999999997</v>
      </c>
      <c r="N106" s="89">
        <v>4.05</v>
      </c>
      <c r="O106" s="90">
        <v>288.44099999999997</v>
      </c>
    </row>
    <row r="107" spans="1:15" x14ac:dyDescent="0.25">
      <c r="A107" s="81"/>
      <c r="B107" s="82"/>
      <c r="C107" s="53" t="s">
        <v>302</v>
      </c>
      <c r="D107" s="42" t="s">
        <v>303</v>
      </c>
      <c r="E107" s="42"/>
      <c r="F107" s="42"/>
      <c r="G107" s="42"/>
      <c r="H107" s="42"/>
      <c r="I107" s="42"/>
      <c r="J107" s="42"/>
      <c r="K107" s="42"/>
      <c r="L107" s="52"/>
      <c r="M107" s="42"/>
      <c r="N107" s="52"/>
      <c r="O107" s="42"/>
    </row>
    <row r="108" spans="1:15" ht="36" x14ac:dyDescent="0.25">
      <c r="A108" s="22" t="s">
        <v>304</v>
      </c>
      <c r="B108" s="22" t="s">
        <v>51</v>
      </c>
      <c r="C108" s="23" t="s">
        <v>305</v>
      </c>
      <c r="D108" s="22" t="s">
        <v>306</v>
      </c>
      <c r="E108" s="24">
        <v>5.72</v>
      </c>
      <c r="F108" s="23" t="s">
        <v>54</v>
      </c>
      <c r="G108" s="25">
        <v>130.69999999999999</v>
      </c>
      <c r="H108" s="25">
        <v>160.6</v>
      </c>
      <c r="I108" s="25">
        <f>E108*H108</f>
        <v>918.63199999999995</v>
      </c>
      <c r="J108" s="25"/>
      <c r="K108" s="26"/>
      <c r="L108" s="48">
        <f>E108</f>
        <v>5.72</v>
      </c>
      <c r="M108" s="26">
        <f t="shared" ref="M108:M112" si="16">I108</f>
        <v>918.63199999999995</v>
      </c>
      <c r="N108" s="89">
        <v>5.72</v>
      </c>
      <c r="O108" s="90">
        <v>918.63199999999995</v>
      </c>
    </row>
    <row r="109" spans="1:15" ht="36" x14ac:dyDescent="0.25">
      <c r="A109" s="22" t="s">
        <v>307</v>
      </c>
      <c r="B109" s="22" t="s">
        <v>51</v>
      </c>
      <c r="C109" s="23" t="s">
        <v>308</v>
      </c>
      <c r="D109" s="22" t="s">
        <v>309</v>
      </c>
      <c r="E109" s="24">
        <v>15.890599999999999</v>
      </c>
      <c r="F109" s="23" t="s">
        <v>54</v>
      </c>
      <c r="G109" s="25">
        <v>5.96</v>
      </c>
      <c r="H109" s="25">
        <v>7.32</v>
      </c>
      <c r="I109" s="25">
        <f>(E109*H109)-0.01</f>
        <v>116.309192</v>
      </c>
      <c r="J109" s="25"/>
      <c r="K109" s="26"/>
      <c r="L109" s="48">
        <f>E109</f>
        <v>15.890599999999999</v>
      </c>
      <c r="M109" s="26">
        <f t="shared" si="16"/>
        <v>116.309192</v>
      </c>
      <c r="N109" s="89">
        <v>15.890599999999999</v>
      </c>
      <c r="O109" s="90">
        <v>116.309192</v>
      </c>
    </row>
    <row r="110" spans="1:15" x14ac:dyDescent="0.25">
      <c r="A110" s="22" t="s">
        <v>310</v>
      </c>
      <c r="B110" s="22" t="s">
        <v>152</v>
      </c>
      <c r="C110" s="23" t="s">
        <v>311</v>
      </c>
      <c r="D110" s="22" t="s">
        <v>312</v>
      </c>
      <c r="E110" s="24">
        <v>6.16</v>
      </c>
      <c r="F110" s="23" t="s">
        <v>54</v>
      </c>
      <c r="G110" s="25">
        <v>120.67</v>
      </c>
      <c r="H110" s="25">
        <v>148.27000000000001</v>
      </c>
      <c r="I110" s="25">
        <f>E110*H110</f>
        <v>913.34320000000014</v>
      </c>
      <c r="J110" s="25"/>
      <c r="K110" s="26"/>
      <c r="L110" s="48">
        <f>E110</f>
        <v>6.16</v>
      </c>
      <c r="M110" s="26">
        <f t="shared" si="16"/>
        <v>913.34320000000014</v>
      </c>
      <c r="N110" s="89">
        <v>6.16</v>
      </c>
      <c r="O110" s="90">
        <v>913.34320000000014</v>
      </c>
    </row>
    <row r="111" spans="1:15" ht="48" x14ac:dyDescent="0.25">
      <c r="A111" s="22" t="s">
        <v>313</v>
      </c>
      <c r="B111" s="22" t="s">
        <v>51</v>
      </c>
      <c r="C111" s="23" t="s">
        <v>314</v>
      </c>
      <c r="D111" s="22" t="s">
        <v>315</v>
      </c>
      <c r="E111" s="24">
        <v>15.890599999999999</v>
      </c>
      <c r="F111" s="23" t="s">
        <v>54</v>
      </c>
      <c r="G111" s="25">
        <v>67.069999999999993</v>
      </c>
      <c r="H111" s="25">
        <v>82.41</v>
      </c>
      <c r="I111" s="25">
        <f>E111*H111</f>
        <v>1309.5443459999999</v>
      </c>
      <c r="J111" s="25"/>
      <c r="K111" s="26"/>
      <c r="L111" s="48">
        <f>E111</f>
        <v>15.890599999999999</v>
      </c>
      <c r="M111" s="26">
        <f t="shared" si="16"/>
        <v>1309.5443459999999</v>
      </c>
      <c r="N111" s="89">
        <v>15.890599999999999</v>
      </c>
      <c r="O111" s="90">
        <v>1309.5443459999999</v>
      </c>
    </row>
    <row r="112" spans="1:15" x14ac:dyDescent="0.25">
      <c r="A112" s="22" t="s">
        <v>316</v>
      </c>
      <c r="B112" s="22" t="s">
        <v>100</v>
      </c>
      <c r="C112" s="23" t="s">
        <v>317</v>
      </c>
      <c r="D112" s="22" t="s">
        <v>318</v>
      </c>
      <c r="E112" s="24">
        <v>1.6</v>
      </c>
      <c r="F112" s="23" t="s">
        <v>95</v>
      </c>
      <c r="G112" s="25">
        <v>19.2</v>
      </c>
      <c r="H112" s="25">
        <v>23.59</v>
      </c>
      <c r="I112" s="25">
        <f>E112*H112</f>
        <v>37.744</v>
      </c>
      <c r="J112" s="25"/>
      <c r="K112" s="26"/>
      <c r="L112" s="48">
        <f>E112</f>
        <v>1.6</v>
      </c>
      <c r="M112" s="26">
        <f t="shared" si="16"/>
        <v>37.744</v>
      </c>
      <c r="N112" s="89">
        <v>1.6</v>
      </c>
      <c r="O112" s="90">
        <v>37.744</v>
      </c>
    </row>
    <row r="113" spans="1:15" x14ac:dyDescent="0.25">
      <c r="A113" s="81"/>
      <c r="B113" s="82"/>
      <c r="C113" s="53" t="s">
        <v>319</v>
      </c>
      <c r="D113" s="42" t="s">
        <v>320</v>
      </c>
      <c r="E113" s="42"/>
      <c r="F113" s="42"/>
      <c r="G113" s="42"/>
      <c r="H113" s="42"/>
      <c r="I113" s="42"/>
      <c r="J113" s="42"/>
      <c r="K113" s="42"/>
      <c r="L113" s="52"/>
      <c r="M113" s="42"/>
      <c r="N113" s="52"/>
      <c r="O113" s="42"/>
    </row>
    <row r="114" spans="1:15" ht="24" x14ac:dyDescent="0.25">
      <c r="A114" s="22" t="s">
        <v>321</v>
      </c>
      <c r="B114" s="22" t="s">
        <v>51</v>
      </c>
      <c r="C114" s="23" t="s">
        <v>322</v>
      </c>
      <c r="D114" s="22" t="s">
        <v>323</v>
      </c>
      <c r="E114" s="24">
        <v>28.822099999999999</v>
      </c>
      <c r="F114" s="23" t="s">
        <v>54</v>
      </c>
      <c r="G114" s="25">
        <v>4.3499999999999996</v>
      </c>
      <c r="H114" s="25">
        <v>5.34</v>
      </c>
      <c r="I114" s="25">
        <f>E114*H114</f>
        <v>153.91001399999999</v>
      </c>
      <c r="J114" s="25"/>
      <c r="K114" s="26"/>
      <c r="L114" s="48">
        <f>E114</f>
        <v>28.822099999999999</v>
      </c>
      <c r="M114" s="26">
        <f t="shared" ref="M114:M116" si="17">I114</f>
        <v>153.91001399999999</v>
      </c>
      <c r="N114" s="89">
        <v>28.822099999999999</v>
      </c>
      <c r="O114" s="90">
        <v>153.91001399999999</v>
      </c>
    </row>
    <row r="115" spans="1:15" ht="24" x14ac:dyDescent="0.25">
      <c r="A115" s="22" t="s">
        <v>324</v>
      </c>
      <c r="B115" s="22" t="s">
        <v>51</v>
      </c>
      <c r="C115" s="23" t="s">
        <v>325</v>
      </c>
      <c r="D115" s="22" t="s">
        <v>326</v>
      </c>
      <c r="E115" s="24">
        <v>28.822099999999999</v>
      </c>
      <c r="F115" s="23" t="s">
        <v>54</v>
      </c>
      <c r="G115" s="25">
        <v>31.02</v>
      </c>
      <c r="H115" s="25">
        <v>38.11</v>
      </c>
      <c r="I115" s="25">
        <f>E115*H115</f>
        <v>1098.4102309999998</v>
      </c>
      <c r="J115" s="25"/>
      <c r="K115" s="26"/>
      <c r="L115" s="48">
        <f>E115</f>
        <v>28.822099999999999</v>
      </c>
      <c r="M115" s="26">
        <f t="shared" si="17"/>
        <v>1098.4102309999998</v>
      </c>
      <c r="N115" s="89">
        <v>28.822099999999999</v>
      </c>
      <c r="O115" s="90">
        <v>1098.4102309999998</v>
      </c>
    </row>
    <row r="116" spans="1:15" ht="24" x14ac:dyDescent="0.25">
      <c r="A116" s="22" t="s">
        <v>327</v>
      </c>
      <c r="B116" s="22" t="s">
        <v>51</v>
      </c>
      <c r="C116" s="23" t="s">
        <v>328</v>
      </c>
      <c r="D116" s="22" t="s">
        <v>329</v>
      </c>
      <c r="E116" s="24">
        <v>28.822099999999999</v>
      </c>
      <c r="F116" s="23" t="s">
        <v>54</v>
      </c>
      <c r="G116" s="25">
        <v>13.05</v>
      </c>
      <c r="H116" s="25">
        <v>16.03</v>
      </c>
      <c r="I116" s="25">
        <f>(E116*H116)-0.01</f>
        <v>462.008263</v>
      </c>
      <c r="J116" s="25"/>
      <c r="K116" s="26"/>
      <c r="L116" s="48">
        <f>E116</f>
        <v>28.822099999999999</v>
      </c>
      <c r="M116" s="26">
        <f t="shared" si="17"/>
        <v>462.008263</v>
      </c>
      <c r="N116" s="89">
        <v>28.822099999999999</v>
      </c>
      <c r="O116" s="90">
        <v>462.008263</v>
      </c>
    </row>
    <row r="117" spans="1:15" x14ac:dyDescent="0.25">
      <c r="A117" s="81"/>
      <c r="B117" s="82"/>
      <c r="C117" s="53" t="s">
        <v>330</v>
      </c>
      <c r="D117" s="42" t="s">
        <v>331</v>
      </c>
      <c r="E117" s="42"/>
      <c r="F117" s="42"/>
      <c r="G117" s="42"/>
      <c r="H117" s="42"/>
      <c r="I117" s="42"/>
      <c r="J117" s="42"/>
      <c r="K117" s="42"/>
      <c r="L117" s="52"/>
      <c r="M117" s="42"/>
      <c r="N117" s="52"/>
      <c r="O117" s="42"/>
    </row>
    <row r="118" spans="1:15" ht="24" x14ac:dyDescent="0.25">
      <c r="A118" s="22" t="s">
        <v>332</v>
      </c>
      <c r="B118" s="22" t="s">
        <v>152</v>
      </c>
      <c r="C118" s="23" t="s">
        <v>333</v>
      </c>
      <c r="D118" s="22" t="s">
        <v>334</v>
      </c>
      <c r="E118" s="24">
        <v>1.6</v>
      </c>
      <c r="F118" s="23" t="s">
        <v>54</v>
      </c>
      <c r="G118" s="25">
        <v>892.26</v>
      </c>
      <c r="H118" s="25">
        <v>1096.4000000000001</v>
      </c>
      <c r="I118" s="25">
        <f>E118*H118</f>
        <v>1754.2400000000002</v>
      </c>
      <c r="J118" s="25"/>
      <c r="K118" s="26"/>
      <c r="L118" s="48">
        <f>E118</f>
        <v>1.6</v>
      </c>
      <c r="M118" s="26">
        <f t="shared" ref="M118:M119" si="18">I118</f>
        <v>1754.2400000000002</v>
      </c>
      <c r="N118" s="89">
        <v>1.6</v>
      </c>
      <c r="O118" s="90">
        <v>1754.2400000000002</v>
      </c>
    </row>
    <row r="119" spans="1:15" ht="24" x14ac:dyDescent="0.25">
      <c r="A119" s="22" t="s">
        <v>335</v>
      </c>
      <c r="B119" s="22" t="s">
        <v>100</v>
      </c>
      <c r="C119" s="23" t="s">
        <v>336</v>
      </c>
      <c r="D119" s="22" t="s">
        <v>337</v>
      </c>
      <c r="E119" s="24">
        <v>4.34</v>
      </c>
      <c r="F119" s="23" t="s">
        <v>54</v>
      </c>
      <c r="G119" s="25">
        <v>464.67</v>
      </c>
      <c r="H119" s="25">
        <v>570.98</v>
      </c>
      <c r="I119" s="25">
        <f>E119*H119</f>
        <v>2478.0531999999998</v>
      </c>
      <c r="J119" s="25"/>
      <c r="K119" s="26"/>
      <c r="L119" s="48">
        <f>E119</f>
        <v>4.34</v>
      </c>
      <c r="M119" s="26">
        <f t="shared" si="18"/>
        <v>2478.0531999999998</v>
      </c>
      <c r="N119" s="89">
        <v>4.34</v>
      </c>
      <c r="O119" s="90">
        <v>2478.0531999999998</v>
      </c>
    </row>
    <row r="120" spans="1:15" ht="36" x14ac:dyDescent="0.25">
      <c r="A120" s="86" t="s">
        <v>338</v>
      </c>
      <c r="B120" s="86"/>
      <c r="C120" s="86"/>
      <c r="D120" s="86"/>
      <c r="E120" s="86"/>
      <c r="F120" s="86"/>
      <c r="G120" s="84">
        <f>SUBTOTAL(9,I14:I119)</f>
        <v>93000.000651768045</v>
      </c>
      <c r="H120" s="84"/>
      <c r="I120" s="84"/>
      <c r="J120" s="54" t="s">
        <v>339</v>
      </c>
      <c r="K120" s="55">
        <f>SUM(K14:K119)</f>
        <v>7614.04288</v>
      </c>
      <c r="L120" s="54" t="s">
        <v>340</v>
      </c>
      <c r="M120" s="55">
        <f>SUM(M14:M119)</f>
        <v>100614.04353176805</v>
      </c>
      <c r="N120" s="68">
        <f>SUM(O14:O119)</f>
        <v>100614.04353176805</v>
      </c>
      <c r="O120" s="69"/>
    </row>
  </sheetData>
  <mergeCells count="45">
    <mergeCell ref="A113:B113"/>
    <mergeCell ref="A117:B117"/>
    <mergeCell ref="A102:B102"/>
    <mergeCell ref="G120:I120"/>
    <mergeCell ref="H12:H13"/>
    <mergeCell ref="I12:I13"/>
    <mergeCell ref="A120:F120"/>
    <mergeCell ref="A9:O9"/>
    <mergeCell ref="K8:L8"/>
    <mergeCell ref="L12:M12"/>
    <mergeCell ref="A105:B105"/>
    <mergeCell ref="A107:B107"/>
    <mergeCell ref="J12:K12"/>
    <mergeCell ref="C12:C13"/>
    <mergeCell ref="D12:D13"/>
    <mergeCell ref="E12:E13"/>
    <mergeCell ref="F12:F13"/>
    <mergeCell ref="G12:G13"/>
    <mergeCell ref="A6:D6"/>
    <mergeCell ref="N10:O10"/>
    <mergeCell ref="N120:O120"/>
    <mergeCell ref="E6:J6"/>
    <mergeCell ref="E7:J7"/>
    <mergeCell ref="A8:D8"/>
    <mergeCell ref="K6:O6"/>
    <mergeCell ref="K7:O7"/>
    <mergeCell ref="E8:J8"/>
    <mergeCell ref="N11:N13"/>
    <mergeCell ref="O11:O13"/>
    <mergeCell ref="A12:A13"/>
    <mergeCell ref="B12:B13"/>
    <mergeCell ref="A7:D7"/>
    <mergeCell ref="A10:M11"/>
    <mergeCell ref="M8:O8"/>
    <mergeCell ref="A1:O1"/>
    <mergeCell ref="A2:O2"/>
    <mergeCell ref="E3:J3"/>
    <mergeCell ref="E4:J4"/>
    <mergeCell ref="E5:J5"/>
    <mergeCell ref="A4:D4"/>
    <mergeCell ref="K3:O3"/>
    <mergeCell ref="K4:O4"/>
    <mergeCell ref="K5:O5"/>
    <mergeCell ref="A3:D3"/>
    <mergeCell ref="A5:D5"/>
  </mergeCells>
  <pageMargins left="0.51181102362204722" right="0.51181102362204722" top="0.78740157480314965" bottom="0.78740157480314965" header="0.31496062992125984" footer="0.31496062992125984"/>
  <pageSetup paperSize="9" scale="4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Informações</vt:lpstr>
      <vt:lpstr>Planilha Orçamentária</vt:lpstr>
      <vt:lpstr>'Planilha Orçamentária'!Titulos_de_impressao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Ferreira Pimentel</dc:creator>
  <cp:lastModifiedBy>Italo Ferreira Pimentel</cp:lastModifiedBy>
  <cp:lastPrinted>2025-07-17T14:52:08Z</cp:lastPrinted>
  <dcterms:created xsi:type="dcterms:W3CDTF">2025-07-16T15:15:03Z</dcterms:created>
  <dcterms:modified xsi:type="dcterms:W3CDTF">2025-12-02T15:20:48Z</dcterms:modified>
</cp:coreProperties>
</file>