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\\arquivo.alero.local\CPL\A LICITAÇÃO\CHAMAMENTO PUBLICO\CHAMAMENTO PÚBLICO_2025\CP001_100.241.000054_2025-43_LOCAÇÃO DE IMÓVEL DF\"/>
    </mc:Choice>
  </mc:AlternateContent>
  <xr:revisionPtr revIDLastSave="0" documentId="8_{55F6DC04-B9C2-4775-9764-C8933C0A5088}" xr6:coauthVersionLast="47" xr6:coauthVersionMax="47" xr10:uidLastSave="{00000000-0000-0000-0000-000000000000}"/>
  <bookViews>
    <workbookView xWindow="-120" yWindow="-120" windowWidth="29040" windowHeight="15840" tabRatio="668" firstSheet="9" activeTab="13" xr2:uid="{00000000-000D-0000-FFFF-FFFF00000000}"/>
  </bookViews>
  <sheets>
    <sheet name="Planilha Resumo" sheetId="18" r:id="rId1"/>
    <sheet name="BDI Serviços" sheetId="17" r:id="rId2"/>
    <sheet name="BDI Materiais " sheetId="27" r:id="rId3"/>
    <sheet name="CILT" sheetId="21" r:id="rId4"/>
    <sheet name="Estimativa Materiais Limpeza" sheetId="63" r:id="rId5"/>
    <sheet name="Mão de Obra" sheetId="64" r:id="rId6"/>
    <sheet name="Insumos" sheetId="67" r:id="rId7"/>
    <sheet name="Serv. Gerenc. Facilities" sheetId="65" r:id="rId8"/>
    <sheet name="Manut. Prevent Sintét - Ar Cond" sheetId="69" r:id="rId9"/>
    <sheet name="Manut. Prevent Analít - Ar Cond" sheetId="71" r:id="rId10"/>
    <sheet name="Serv. Limpeza - Sintético" sheetId="70" r:id="rId11"/>
    <sheet name="Serv. Limpeza - Analítico" sheetId="72" r:id="rId12"/>
    <sheet name="Man. Predial Sinté-Mão de Obra" sheetId="66" r:id="rId13"/>
    <sheet name="Man. Predial Analit-Mão de Obra" sheetId="68" r:id="rId14"/>
  </sheets>
  <definedNames>
    <definedName name="_xlnm.Print_Area" localSheetId="3">CILT!$A$1:$F$28</definedName>
    <definedName name="_xlnm.Print_Area" localSheetId="4">'Estimativa Materiais Limpeza'!$A$1:$E$47</definedName>
    <definedName name="_xlnm.Print_Area" localSheetId="6">Insumos!$A$1:$J$67</definedName>
    <definedName name="_xlnm.Print_Area" localSheetId="13">'Man. Predial Analit-Mão de Obra'!$A$1:$J$658</definedName>
    <definedName name="_xlnm.Print_Area" localSheetId="12">'Man. Predial Sinté-Mão de Obra'!$A$1:$J$77</definedName>
    <definedName name="_xlnm.Print_Area" localSheetId="9">'Manut. Prevent Analít - Ar Cond'!$A$1:$J$26</definedName>
    <definedName name="_xlnm.Print_Area" localSheetId="8">'Manut. Prevent Sintét - Ar Cond'!$A$1:$J$15</definedName>
    <definedName name="_xlnm.Print_Area" localSheetId="5">'Mão de Obra'!$A$1:$J$23</definedName>
    <definedName name="_xlnm.Print_Area" localSheetId="0">'Planilha Resumo'!$A$1:$I$13</definedName>
    <definedName name="_xlnm.Print_Area" localSheetId="7">'Serv. Gerenc. Facilities'!$A$1:$J$20</definedName>
    <definedName name="_xlnm.Print_Area" localSheetId="11">'Serv. Limpeza - Analítico'!$A$1:$J$61</definedName>
    <definedName name="_xlnm.Print_Area" localSheetId="10">'Serv. Limpeza - Sintético'!$A$1:$J$14</definedName>
    <definedName name="_xlnm.Print_Titles" localSheetId="6">Insumos!$1:$7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L73" i="66" l="1"/>
  <c r="I9" i="66"/>
  <c r="I10" i="66"/>
  <c r="I11" i="66"/>
  <c r="I12" i="66"/>
  <c r="I13" i="66"/>
  <c r="I14" i="66"/>
  <c r="I15" i="66"/>
  <c r="I16" i="66"/>
  <c r="I17" i="66"/>
  <c r="I18" i="66"/>
  <c r="I19" i="66"/>
  <c r="I20" i="66"/>
  <c r="I21" i="66"/>
  <c r="I22" i="66"/>
  <c r="I23" i="66"/>
  <c r="I24" i="66"/>
  <c r="I25" i="66"/>
  <c r="I26" i="66"/>
  <c r="I27" i="66"/>
  <c r="I28" i="66"/>
  <c r="I29" i="66"/>
  <c r="I30" i="66"/>
  <c r="I31" i="66"/>
  <c r="I32" i="66"/>
  <c r="I33" i="66"/>
  <c r="I34" i="66"/>
  <c r="I35" i="66"/>
  <c r="I36" i="66"/>
  <c r="I37" i="66"/>
  <c r="I38" i="66"/>
  <c r="I39" i="66"/>
  <c r="I40" i="66"/>
  <c r="I41" i="66"/>
  <c r="I42" i="66"/>
  <c r="I43" i="66"/>
  <c r="I44" i="66"/>
  <c r="I45" i="66"/>
  <c r="I46" i="66"/>
  <c r="I47" i="66"/>
  <c r="I48" i="66"/>
  <c r="I49" i="66"/>
  <c r="I50" i="66"/>
  <c r="I51" i="66"/>
  <c r="I52" i="66"/>
  <c r="I53" i="66"/>
  <c r="I54" i="66"/>
  <c r="I55" i="66"/>
  <c r="I56" i="66"/>
  <c r="I57" i="66"/>
  <c r="I58" i="66"/>
  <c r="I59" i="66"/>
  <c r="I60" i="66"/>
  <c r="I61" i="66"/>
  <c r="I62" i="66"/>
  <c r="I63" i="66"/>
  <c r="I64" i="66"/>
  <c r="I65" i="66"/>
  <c r="I66" i="66"/>
  <c r="I67" i="66"/>
  <c r="I68" i="66"/>
  <c r="I69" i="66"/>
  <c r="I70" i="66"/>
  <c r="I71" i="66"/>
  <c r="I72" i="66"/>
  <c r="I8" i="66"/>
  <c r="J20" i="72"/>
  <c r="J21" i="72"/>
  <c r="J22" i="72"/>
  <c r="J23" i="72"/>
  <c r="J24" i="72"/>
  <c r="J25" i="72"/>
  <c r="J26" i="72"/>
  <c r="J27" i="72"/>
  <c r="J28" i="72"/>
  <c r="J29" i="72"/>
  <c r="J30" i="72"/>
  <c r="J31" i="72"/>
  <c r="J32" i="72"/>
  <c r="J33" i="72"/>
  <c r="J34" i="72"/>
  <c r="J35" i="72"/>
  <c r="J36" i="72"/>
  <c r="J37" i="72"/>
  <c r="J38" i="72"/>
  <c r="J39" i="72"/>
  <c r="J40" i="72"/>
  <c r="J41" i="72"/>
  <c r="J42" i="72"/>
  <c r="J43" i="72"/>
  <c r="J44" i="72"/>
  <c r="J45" i="72"/>
  <c r="J46" i="72"/>
  <c r="J47" i="72"/>
  <c r="J48" i="72"/>
  <c r="J49" i="72"/>
  <c r="J50" i="72"/>
  <c r="J51" i="72"/>
  <c r="J52" i="72"/>
  <c r="J11" i="72"/>
  <c r="J12" i="72"/>
  <c r="J13" i="72"/>
  <c r="J14" i="72"/>
  <c r="J15" i="72"/>
  <c r="J16" i="72"/>
  <c r="J17" i="72"/>
  <c r="J18" i="72"/>
  <c r="J19" i="72"/>
  <c r="J10" i="72"/>
  <c r="J9" i="72"/>
  <c r="I8" i="70"/>
  <c r="L19" i="71"/>
  <c r="J12" i="71"/>
  <c r="J13" i="71"/>
  <c r="J14" i="71"/>
  <c r="J15" i="71"/>
  <c r="J16" i="71"/>
  <c r="J17" i="71"/>
  <c r="J11" i="71"/>
  <c r="J10" i="71"/>
  <c r="J9" i="71"/>
  <c r="I8" i="69"/>
  <c r="J12" i="65"/>
  <c r="J9" i="65"/>
  <c r="K19" i="64"/>
  <c r="G12" i="63"/>
  <c r="K61" i="67"/>
  <c r="J64" i="67"/>
  <c r="I9" i="67"/>
  <c r="I10" i="67"/>
  <c r="I11" i="67"/>
  <c r="I12" i="67"/>
  <c r="I13" i="67"/>
  <c r="I14" i="67"/>
  <c r="I15" i="67"/>
  <c r="I16" i="67"/>
  <c r="I17" i="67"/>
  <c r="I18" i="67"/>
  <c r="I19" i="67"/>
  <c r="I20" i="67"/>
  <c r="I21" i="67"/>
  <c r="I22" i="67"/>
  <c r="I23" i="67"/>
  <c r="I24" i="67"/>
  <c r="I25" i="67"/>
  <c r="I26" i="67"/>
  <c r="I27" i="67"/>
  <c r="I28" i="67"/>
  <c r="I29" i="67"/>
  <c r="I30" i="67"/>
  <c r="I31" i="67"/>
  <c r="I32" i="67"/>
  <c r="I33" i="67"/>
  <c r="I34" i="67"/>
  <c r="I35" i="67"/>
  <c r="I36" i="67"/>
  <c r="I37" i="67"/>
  <c r="I38" i="67"/>
  <c r="I39" i="67"/>
  <c r="I40" i="67"/>
  <c r="I41" i="67"/>
  <c r="I42" i="67"/>
  <c r="I43" i="67"/>
  <c r="I44" i="67"/>
  <c r="I45" i="67"/>
  <c r="I46" i="67"/>
  <c r="I47" i="67"/>
  <c r="I48" i="67"/>
  <c r="I49" i="67"/>
  <c r="I50" i="67"/>
  <c r="I51" i="67"/>
  <c r="I52" i="67"/>
  <c r="I53" i="67"/>
  <c r="I54" i="67"/>
  <c r="I55" i="67"/>
  <c r="I56" i="67"/>
  <c r="I57" i="67"/>
  <c r="I58" i="67"/>
  <c r="I59" i="67"/>
  <c r="I60" i="67"/>
  <c r="I8" i="67"/>
  <c r="I9" i="64"/>
  <c r="I10" i="64"/>
  <c r="I11" i="64"/>
  <c r="I12" i="64"/>
  <c r="I13" i="64"/>
  <c r="I14" i="64"/>
  <c r="I15" i="64"/>
  <c r="I16" i="64"/>
  <c r="I17" i="64"/>
  <c r="I18" i="64"/>
  <c r="I8" i="64"/>
  <c r="H10" i="18"/>
  <c r="I10" i="18" s="1"/>
  <c r="H9" i="18"/>
  <c r="I9" i="18" s="1"/>
  <c r="H8" i="18"/>
  <c r="I8" i="18" s="1"/>
  <c r="H7" i="18"/>
  <c r="I7" i="18" s="1"/>
  <c r="H6" i="18"/>
  <c r="I6" i="18" s="1"/>
  <c r="B10" i="18"/>
  <c r="C10" i="18" s="1"/>
  <c r="B9" i="18"/>
  <c r="C9" i="18" s="1"/>
  <c r="B8" i="18"/>
  <c r="C8" i="18" s="1"/>
  <c r="B7" i="18"/>
  <c r="C7" i="18" s="1"/>
  <c r="B6" i="18"/>
  <c r="C6" i="18" s="1"/>
  <c r="H5" i="18"/>
  <c r="I5" i="18" s="1"/>
  <c r="B5" i="18"/>
  <c r="C5" i="18" s="1"/>
  <c r="E5" i="63"/>
  <c r="E4" i="63"/>
  <c r="E6" i="63"/>
  <c r="E7" i="63"/>
  <c r="E8" i="63"/>
  <c r="E9" i="63"/>
  <c r="E10" i="63"/>
  <c r="E11" i="63"/>
  <c r="E12" i="63"/>
  <c r="E13" i="63"/>
  <c r="E14" i="63"/>
  <c r="E15" i="63"/>
  <c r="E16" i="63"/>
  <c r="E17" i="63"/>
  <c r="E18" i="63"/>
  <c r="E19" i="63"/>
  <c r="E20" i="63"/>
  <c r="E21" i="63"/>
  <c r="E22" i="63"/>
  <c r="E23" i="63"/>
  <c r="E24" i="63"/>
  <c r="E25" i="63"/>
  <c r="E26" i="63"/>
  <c r="E27" i="63"/>
  <c r="E28" i="63"/>
  <c r="E29" i="63"/>
  <c r="E30" i="63"/>
  <c r="E31" i="63"/>
  <c r="E32" i="63"/>
  <c r="E33" i="63"/>
  <c r="E34" i="63"/>
  <c r="E35" i="63"/>
  <c r="E36" i="63"/>
  <c r="E37" i="63"/>
  <c r="E38" i="63"/>
  <c r="E39" i="63"/>
  <c r="E40" i="63"/>
  <c r="E41" i="63"/>
  <c r="E42" i="63"/>
  <c r="E43" i="63"/>
  <c r="E44" i="63"/>
  <c r="E45" i="63"/>
  <c r="E46" i="63"/>
  <c r="I11" i="18" l="1"/>
  <c r="H12" i="18"/>
  <c r="H22" i="27"/>
  <c r="H18" i="27"/>
  <c r="H19" i="27"/>
  <c r="H20" i="27"/>
  <c r="H17" i="27"/>
  <c r="H10" i="27"/>
  <c r="H11" i="27"/>
  <c r="H9" i="27"/>
  <c r="H22" i="17"/>
  <c r="H18" i="17"/>
  <c r="H19" i="17"/>
  <c r="H20" i="17"/>
  <c r="H17" i="17"/>
  <c r="H13" i="17"/>
  <c r="H10" i="17"/>
  <c r="H11" i="17"/>
  <c r="H9" i="17"/>
  <c r="H13" i="27" l="1"/>
  <c r="H24" i="27" l="1"/>
  <c r="H21" i="27"/>
  <c r="H15" i="27"/>
  <c r="H12" i="27" l="1"/>
  <c r="H25" i="27" s="1"/>
  <c r="F6" i="18" s="1"/>
  <c r="H24" i="17" l="1"/>
  <c r="H15" i="17"/>
  <c r="H21" i="17" l="1"/>
  <c r="H12" i="17"/>
  <c r="H25" i="17" l="1"/>
  <c r="E10" i="18" l="1"/>
  <c r="E8" i="18"/>
  <c r="E9" i="18"/>
  <c r="E7" i="18"/>
  <c r="D13" i="21"/>
  <c r="D12" i="21" l="1"/>
  <c r="D19" i="21" s="1"/>
</calcChain>
</file>

<file path=xl/sharedStrings.xml><?xml version="1.0" encoding="utf-8"?>
<sst xmlns="http://schemas.openxmlformats.org/spreadsheetml/2006/main" count="4565" uniqueCount="832">
  <si>
    <t>Unidade</t>
  </si>
  <si>
    <t>Item</t>
  </si>
  <si>
    <t>ASSEMBLEIA LEGISLATIVA DO ESTADO DE RONDÔNIA</t>
  </si>
  <si>
    <t>Descrição</t>
  </si>
  <si>
    <t>A</t>
  </si>
  <si>
    <t>B</t>
  </si>
  <si>
    <t>mês</t>
  </si>
  <si>
    <t>PLANILHA DE COMPOSIÇÃO DE CUSTOS INDIRETOS, LUCRO E TRIBUTOS (CILT)</t>
  </si>
  <si>
    <t>CUSTOS INDIRETOS</t>
  </si>
  <si>
    <t>LUCRO</t>
  </si>
  <si>
    <t>C</t>
  </si>
  <si>
    <t>TRIBUTOS</t>
  </si>
  <si>
    <t>C.1</t>
  </si>
  <si>
    <t>Tributos Federais</t>
  </si>
  <si>
    <t>C.1.1</t>
  </si>
  <si>
    <t>PIS</t>
  </si>
  <si>
    <t>C.1.2</t>
  </si>
  <si>
    <t>COFINS</t>
  </si>
  <si>
    <t>C.1.3</t>
  </si>
  <si>
    <t>CPRB</t>
  </si>
  <si>
    <t>C.2</t>
  </si>
  <si>
    <t>Tributos Municipais (ISSQN)</t>
  </si>
  <si>
    <t>CILT</t>
  </si>
  <si>
    <t xml:space="preserve">VALORES DE REFERÊNCIA - % </t>
  </si>
  <si>
    <t>1º QUARTIL</t>
  </si>
  <si>
    <t>MÉDIO</t>
  </si>
  <si>
    <t>3º QUARTIL</t>
  </si>
  <si>
    <t>VALOR ADOTADO</t>
  </si>
  <si>
    <t>GRUPO</t>
  </si>
  <si>
    <t>DESPESAS INDIRETAS</t>
  </si>
  <si>
    <t>A.1</t>
  </si>
  <si>
    <t>ADMINISTRAÇÃO CENTRAL</t>
  </si>
  <si>
    <t>A.2</t>
  </si>
  <si>
    <t>SEGURO + GARANTIA</t>
  </si>
  <si>
    <t>A.3</t>
  </si>
  <si>
    <t>RISCOS</t>
  </si>
  <si>
    <t>TOTAL GRUPO A</t>
  </si>
  <si>
    <t>BONIFICAÇÃO</t>
  </si>
  <si>
    <t>B.1</t>
  </si>
  <si>
    <t>LUCRO BRUTO</t>
  </si>
  <si>
    <t>TOTAL GRUPO B</t>
  </si>
  <si>
    <t>IMPOSTOS</t>
  </si>
  <si>
    <t>C.3</t>
  </si>
  <si>
    <t>ISSQN</t>
  </si>
  <si>
    <t>C.4</t>
  </si>
  <si>
    <t>TOTAL GRUPO C</t>
  </si>
  <si>
    <t>D</t>
  </si>
  <si>
    <t>DESPESAS FINANCEIRAS (F)</t>
  </si>
  <si>
    <t>DESPESAS FINANCEIRAS</t>
  </si>
  <si>
    <t>TOTAL GRUPO D</t>
  </si>
  <si>
    <r>
      <t>BDI (%) = (</t>
    </r>
    <r>
      <rPr>
        <b/>
        <u/>
        <sz val="12"/>
        <color indexed="8"/>
        <rFont val="Arial"/>
        <family val="2"/>
      </rPr>
      <t>((1+A) x (1+D) x (1+B) )</t>
    </r>
    <r>
      <rPr>
        <b/>
        <sz val="12"/>
        <color indexed="8"/>
        <rFont val="Arial"/>
        <family val="2"/>
      </rPr>
      <t xml:space="preserve"> - 1 )  x 100</t>
    </r>
  </si>
  <si>
    <t>        (1- C)</t>
  </si>
  <si>
    <t>TOTAL BDI (MATERIAIS, PEÇAS E EQUIPAMENTOS)</t>
  </si>
  <si>
    <t>TOTAL BDI (SERVIÇOS)</t>
  </si>
  <si>
    <t>Total</t>
  </si>
  <si>
    <t>Materiais</t>
  </si>
  <si>
    <t>CILT (%)</t>
  </si>
  <si>
    <t>FONTE: ACÓRDÃO Nº 2622/2013 – TCU – Plenário</t>
  </si>
  <si>
    <t>FONTE:  ACÓRDÃO Nº 2622/2013 – TCU – Plenário</t>
  </si>
  <si>
    <t>und</t>
  </si>
  <si>
    <t>PLANILHA DE COMPOSIÇÃO DE BONIFICAÇÕES E DESPESAS INDIRETAS (BDI) DE SERVIÇOS</t>
  </si>
  <si>
    <t>PLANILHA DE COMPOSIÇÃO DE BONIFICAÇÕES E DESPESAS INDIRETAS (BDI) DE MATERIAIS, PEÇAS E EQUIPAMENTOS</t>
  </si>
  <si>
    <t>OBJETO: Locação com facilities de imóvel em Brasília/DF para implantação de escritório de representação institucional da Assembleia Legislativa do Estado de Rondônia - ALE/RO</t>
  </si>
  <si>
    <t>ENDEREÇO: Brasília/DF</t>
  </si>
  <si>
    <t>Adesivo em gel para vaso, embalagem com 3 um. (DESODORIZADOR SANITÁRIO VÁRIAS FRAGRÂNCIAS)</t>
  </si>
  <si>
    <t>Água sanitária, galão com 5 litros</t>
  </si>
  <si>
    <t>Álcool gel 70% Galão com 5 litros</t>
  </si>
  <si>
    <t>Álcool liquido 70%, embalagem com 5 litro</t>
  </si>
  <si>
    <t xml:space="preserve">Balde de plástico de 15 litros com Alça Cores Sortidas </t>
  </si>
  <si>
    <t xml:space="preserve">Balde de plástico de 20 litros com Alça Cores Sortidas </t>
  </si>
  <si>
    <t>Cera liquida incolor que dá brilho e forma uma camada protetora para vários pisos Galão com 5 litros</t>
  </si>
  <si>
    <t>Desentupidor de vaso sanitário Cabo Plástico 60CM Único</t>
  </si>
  <si>
    <t>Desinfetante germicida e bactericida concentrado (galão de 5 litros)</t>
  </si>
  <si>
    <t>Desinfetante hospitalar Assert HC200 ou similar para (sanitização) (galão de 5 litros)</t>
  </si>
  <si>
    <t>Desodorizador de ambiente 360 ml aerosol (várias fragrâncias)</t>
  </si>
  <si>
    <t>Detergente liquido frasco com 500ml</t>
  </si>
  <si>
    <t>Escova uso geral base de plástico ou madeira  (unidade)</t>
  </si>
  <si>
    <t>Escova sanitária com suporte (basa)</t>
  </si>
  <si>
    <t xml:space="preserve">Esponja dupla face 1 unidade </t>
  </si>
  <si>
    <t>Fibra Sintética Verde 102MM X 260MM - Limpeza Pesada (unidade)</t>
  </si>
  <si>
    <t>Flanela de limpeza cor branca, tamanho 50x50</t>
  </si>
  <si>
    <t>Hipermeabilizante  para piso paviflex (galão de 5 litros)</t>
  </si>
  <si>
    <t>Limpador De Pedras 5L (marmore e granitos) galão de 5 litros</t>
  </si>
  <si>
    <t>Limpa vidros para remover manchas de vidros, fórmicas, espelhos e superfícies impermeáveis (galão de 5 litros)</t>
  </si>
  <si>
    <t>Limpador multiuso (500 ml)</t>
  </si>
  <si>
    <t>Luva de borracha forrada de verniz tamanhos P, M, G caixa com 100 unidades</t>
  </si>
  <si>
    <t>Luva Refil Para Rodo Limpa Vidros Combinado 40Cm</t>
  </si>
  <si>
    <t>desdorizador/limpador de ambiente e pisos em geral concentrado/aromatizante (galão de 5 litros)</t>
  </si>
  <si>
    <t>Óleo de peroba frasco de 200 ml</t>
  </si>
  <si>
    <t>Pá coletora de lixo de material plástico com cabo de alumínio revestido de plástico com 90cm (26 x 25 x 90 centímetros)</t>
  </si>
  <si>
    <t>Lã de aço  (pacote com 8 unidades )</t>
  </si>
  <si>
    <t>Pano de chão alvejado (50x70 cm)</t>
  </si>
  <si>
    <t>Pano multiuso, rolo 30cmx 300m</t>
  </si>
  <si>
    <t>Papel higiênico folha dupla rolo grande extremamente macio picotado 0,10x200mt (caixa com 8)</t>
  </si>
  <si>
    <t>Papel toalha interfolhado tamanho 20x23 cm com 1000 folhas simples de alta qualidade (pacote)</t>
  </si>
  <si>
    <t xml:space="preserve">Pulverizador borrifador manual Spray de ( 500ml) - material plástico </t>
  </si>
  <si>
    <t>Rodo com cabo de alumínio  40cm com cabo de 150 cm</t>
  </si>
  <si>
    <t>Rodo com cabo de aluminio  60cm com cabo de 150 cm</t>
  </si>
  <si>
    <t>Sabão em barra embalagem com 5 unidade</t>
  </si>
  <si>
    <t>Sabão em pó pacote com 500G</t>
  </si>
  <si>
    <t>Sabonete liquido perolado e concentrado aroma erva doce/lavanda (galão 5 litros) ótima qualidade</t>
  </si>
  <si>
    <t>Saco p/ lixo cor preta 100 litros plástico super reforçado (pacote com 100 unidades)</t>
  </si>
  <si>
    <t>Saco p/ lixo cor preta 60 litros plástico super reforçado (pacote com 100 unidades)</t>
  </si>
  <si>
    <t>Saco p/ lixo cor preta 40 litros plástico super reforçado (pacote com 100 unidades)</t>
  </si>
  <si>
    <t>Mop Rodo Limpa Vidros Extensível Flash Limp Com Cabo 1,60m</t>
  </si>
  <si>
    <t>Conjunto Suporte para fibra com o cabo flexivel</t>
  </si>
  <si>
    <t>Vassoura tipo noviça de naylon uso internos/externos</t>
  </si>
  <si>
    <t>H</t>
  </si>
  <si>
    <t>LOCAL: Brasília/DF</t>
  </si>
  <si>
    <t>Cotação</t>
  </si>
  <si>
    <t>Consumo mensal</t>
  </si>
  <si>
    <t>COTAÇÃO</t>
  </si>
  <si>
    <t>UND</t>
  </si>
  <si>
    <t>Obra</t>
  </si>
  <si>
    <t>Bancos</t>
  </si>
  <si>
    <t>Encargos Sociais</t>
  </si>
  <si>
    <t>LOCAÇÃO COM FACILITIES - MÃO DE OBRA</t>
  </si>
  <si>
    <t>29,07%</t>
  </si>
  <si>
    <t>Não Desonerado: embutido nos preços unitário dos insumos de mão de obra, de acordo com as bases.</t>
  </si>
  <si>
    <t>Orçamento Sintético</t>
  </si>
  <si>
    <t>Código</t>
  </si>
  <si>
    <t>Banco</t>
  </si>
  <si>
    <t>Und</t>
  </si>
  <si>
    <t>Quant.</t>
  </si>
  <si>
    <t>Valor Unit</t>
  </si>
  <si>
    <t>Peso (%)</t>
  </si>
  <si>
    <t xml:space="preserve"> 1 </t>
  </si>
  <si>
    <t xml:space="preserve"> 88269 </t>
  </si>
  <si>
    <t>SINAPI</t>
  </si>
  <si>
    <t>GESSEIRO COM ENCARGOS COMPLEMENTARES</t>
  </si>
  <si>
    <t xml:space="preserve"> 2 </t>
  </si>
  <si>
    <t xml:space="preserve"> 88309 </t>
  </si>
  <si>
    <t>PEDREIRO COM ENCARGOS COMPLEMENTARES</t>
  </si>
  <si>
    <t xml:space="preserve"> 3 </t>
  </si>
  <si>
    <t xml:space="preserve"> 88267 </t>
  </si>
  <si>
    <t>ENCANADOR OU BOMBEIRO HIDRÁULICO COM ENCARGOS COMPLEMENTARES</t>
  </si>
  <si>
    <t xml:space="preserve"> 4 </t>
  </si>
  <si>
    <t xml:space="preserve"> 88315 </t>
  </si>
  <si>
    <t>SERRALHEIRO COM ENCARGOS COMPLEMENTARES</t>
  </si>
  <si>
    <t xml:space="preserve"> 5 </t>
  </si>
  <si>
    <t xml:space="preserve"> 88273 </t>
  </si>
  <si>
    <t>MARCENEIRO COM ENCARGOS COMPLEMENTARES</t>
  </si>
  <si>
    <t xml:space="preserve"> 6 </t>
  </si>
  <si>
    <t xml:space="preserve"> 88264 </t>
  </si>
  <si>
    <t>ELETRICISTA COM ENCARGOS COMPLEMENTARES</t>
  </si>
  <si>
    <t xml:space="preserve"> 7 </t>
  </si>
  <si>
    <t xml:space="preserve"> 88247 </t>
  </si>
  <si>
    <t>AUXILIAR DE ELETRICISTA COM ENCARGOS COMPLEMENTARES</t>
  </si>
  <si>
    <t xml:space="preserve"> 8 </t>
  </si>
  <si>
    <t xml:space="preserve"> 88266 </t>
  </si>
  <si>
    <t xml:space="preserve"> 9 </t>
  </si>
  <si>
    <t xml:space="preserve"> 88241 </t>
  </si>
  <si>
    <t>AJUDANTE DE OPERAÇÃO EM GERAL COM ENCARGOS COMPLEMENTARES</t>
  </si>
  <si>
    <t xml:space="preserve"> 10 </t>
  </si>
  <si>
    <t xml:space="preserve"> 100308 </t>
  </si>
  <si>
    <t>MECÂNICO DE REFRIGERAÇÃO COM ENCARGOS COMPLEMENTARES</t>
  </si>
  <si>
    <t xml:space="preserve"> 11 </t>
  </si>
  <si>
    <t xml:space="preserve"> 88250 </t>
  </si>
  <si>
    <t>AUXILIAR DE MECÂNICO COM ENCARGOS COMPLEMENTARES</t>
  </si>
  <si>
    <t>Total sem BDI</t>
  </si>
  <si>
    <t>Total do BDI</t>
  </si>
  <si>
    <t>Total Geral</t>
  </si>
  <si>
    <t>_______________________________________________________________
ADMINISTRADOR ENG ALE
Setor de Engenharia</t>
  </si>
  <si>
    <t xml:space="preserve">SINAPI - 08/2025 - Distrito Federal
</t>
  </si>
  <si>
    <t>Valor Unit com CILT</t>
  </si>
  <si>
    <t xml:space="preserve">    ORÇAMENTO ESTIMATIVO</t>
  </si>
  <si>
    <t xml:space="preserve">                ORÇAMENTO ESTIMATIVO</t>
  </si>
  <si>
    <t xml:space="preserve"> ORÇAMENTO ESTIMATIVO</t>
  </si>
  <si>
    <t>ELETROTÉCNICO/TÉCNICO EM REDES COM ENCARGOS COMPLEMENTARES</t>
  </si>
  <si>
    <t>B.D.I.</t>
  </si>
  <si>
    <t>LOCAÇÃO COM FACILITIES - GERENCIAMENTO</t>
  </si>
  <si>
    <t>26,19%</t>
  </si>
  <si>
    <t>Planilha Orçamentária Analítica</t>
  </si>
  <si>
    <t>Tipo</t>
  </si>
  <si>
    <t>Composição</t>
  </si>
  <si>
    <t xml:space="preserve"> PRQ209 </t>
  </si>
  <si>
    <t>Próprio</t>
  </si>
  <si>
    <t>Serviço de Gerenciamento e Supervição de Facilities</t>
  </si>
  <si>
    <t>SEDI - SERVIÇOS DIVERSOS</t>
  </si>
  <si>
    <t>Composição Auxiliar</t>
  </si>
  <si>
    <t xml:space="preserve"> 90776 </t>
  </si>
  <si>
    <t>ENCARREGADO GERAL COM ENCARGOS COMPLEMENTARES</t>
  </si>
  <si>
    <t>MO sem LS =&gt;</t>
  </si>
  <si>
    <t>LS =&gt;</t>
  </si>
  <si>
    <t>MO com LS =&gt;</t>
  </si>
  <si>
    <t>Valor do BDI =&gt;</t>
  </si>
  <si>
    <t>Valor com BDI =&gt;</t>
  </si>
  <si>
    <t>Quant. =&gt;</t>
  </si>
  <si>
    <t>12,00</t>
  </si>
  <si>
    <t>Preço Total =&gt;</t>
  </si>
  <si>
    <t xml:space="preserve">SINAPI - 08/2025 - Distrito Federal
</t>
  </si>
  <si>
    <t>Livro SINAPI: Cálculos e Parâmetros</t>
  </si>
  <si>
    <t>LOCAÇÃO COM FACILITIES - INSUMOS</t>
  </si>
  <si>
    <t>18,38%</t>
  </si>
  <si>
    <t>Valor Unit com BDI</t>
  </si>
  <si>
    <t xml:space="preserve"> 00038124 </t>
  </si>
  <si>
    <t>ESPUMA EXPANSIVA DE POLIURETANO, APLICACAO MANUAL - 500 ML</t>
  </si>
  <si>
    <t>UN</t>
  </si>
  <si>
    <t xml:space="preserve"> 00039961 </t>
  </si>
  <si>
    <t>SILICONE ACETICO USO GERAL INCOLOR 280 G</t>
  </si>
  <si>
    <t xml:space="preserve"> 00039719 </t>
  </si>
  <si>
    <t>ADESIVO / COLA DE CONTATO LIQUIDO, A BASE DE RESINAS, PARA COLAGEM DE ESPUMA PARA ISOLAMENTO TERMICO FLEXIVEL</t>
  </si>
  <si>
    <t>L</t>
  </si>
  <si>
    <t xml:space="preserve"> 00044327 </t>
  </si>
  <si>
    <t>COLA PARA TUBOS E MANTAS ELASTOMERICAS, A BASE DE SOLVENTE</t>
  </si>
  <si>
    <t xml:space="preserve"> 00000156 </t>
  </si>
  <si>
    <t>ADESIVO ESTRUTURAL A BASE DE RESINA EPOXI, BICOMPONENTE, FLUIDO</t>
  </si>
  <si>
    <t>KG</t>
  </si>
  <si>
    <t xml:space="preserve"> 00001339 </t>
  </si>
  <si>
    <t>COLA A BASE DE RESINA SINTETICA PARA CHAPA DE LAMINADO MELAMINICO E OUTROS</t>
  </si>
  <si>
    <t xml:space="preserve"> 00011058 </t>
  </si>
  <si>
    <t>PARAFUSO ROSCA SOBERBA ZINCADO CABECA CHATA FENDA SIMPLES 5,5 X 65 MM (2.1/2")</t>
  </si>
  <si>
    <t xml:space="preserve"> 00004356 </t>
  </si>
  <si>
    <t>PARAFUSO DE ACO ZINCADO COM ROSCA SOBERBA, CABECA CHATA E FENDA SIMPLES, DIAMETRO 4,8 MM, COMPRIMENTO 45 MM</t>
  </si>
  <si>
    <t xml:space="preserve"> 00011056 </t>
  </si>
  <si>
    <t>PARAFUSO ROSCA SOBERBA ZINCADO CABECA CHATA FENDA SIMPLES 3,8 X 30 MM (1.1/4")</t>
  </si>
  <si>
    <t xml:space="preserve"> 00010691 </t>
  </si>
  <si>
    <t>SOLVENTE PARA COLA A BASE DE RESINA SINTETICA (PARA COLA DE LAMINADO MELAMINICO E OUTRAS SUPERFICIES)</t>
  </si>
  <si>
    <t xml:space="preserve"> 00034357 </t>
  </si>
  <si>
    <t>REJUNTE CIMENTICIO, QUALQUER COR</t>
  </si>
  <si>
    <t xml:space="preserve"> 12 </t>
  </si>
  <si>
    <t xml:space="preserve"> 00039434 </t>
  </si>
  <si>
    <t>MASSA DE REJUNTE EM PO PARA DRYWALL, A BASE DE GESSO, SECAGEM RAPIDA, PARA TRATAMENTO DE JUNTAS DE CHAPA DE GESSO (NECESSITA ADICAO DE AGUA)</t>
  </si>
  <si>
    <t xml:space="preserve"> 13 </t>
  </si>
  <si>
    <t xml:space="preserve"> 00011945 </t>
  </si>
  <si>
    <t>BUCHA DE NYLON SEM ABA S4</t>
  </si>
  <si>
    <t xml:space="preserve"> 14 </t>
  </si>
  <si>
    <t xml:space="preserve"> 00004375 </t>
  </si>
  <si>
    <t>BUCHA DE NYLON SEM ABA S6</t>
  </si>
  <si>
    <t xml:space="preserve"> 15 </t>
  </si>
  <si>
    <t xml:space="preserve"> 00004376 </t>
  </si>
  <si>
    <t>BUCHA DE NYLON SEM ABA S8</t>
  </si>
  <si>
    <t xml:space="preserve"> 16 </t>
  </si>
  <si>
    <t xml:space="preserve"> 00004374 </t>
  </si>
  <si>
    <t>BUCHA DE NYLON SEM ABA S10</t>
  </si>
  <si>
    <t xml:space="preserve"> 17 </t>
  </si>
  <si>
    <t xml:space="preserve"> 00000411 </t>
  </si>
  <si>
    <t>ABRACADEIRA DE NYLON PARA AMARRACAO DE CABOS, COMPRIMENTO DE 200 X *4,6* MM</t>
  </si>
  <si>
    <t xml:space="preserve"> 18 </t>
  </si>
  <si>
    <t xml:space="preserve"> 00004341 </t>
  </si>
  <si>
    <t>PORCA ZINCADA, QUADRADA, DIAMETRO 3/8"</t>
  </si>
  <si>
    <t xml:space="preserve"> 19 </t>
  </si>
  <si>
    <t xml:space="preserve"> 00011267 </t>
  </si>
  <si>
    <t>ARRUELA LISA, REDONDA, DE LATAO POLIDO, DIAMETRO NOMINAL 5/8", DIAMETRO EXTERNO = 34 MM, DIAMETRO DO FURO = 17 MM, ESPESSURA = *2,5* MM</t>
  </si>
  <si>
    <t xml:space="preserve"> 20 </t>
  </si>
  <si>
    <t xml:space="preserve"> 00039435 </t>
  </si>
  <si>
    <t>PARAFUSO DRY WALL, EM ACO FOSFATIZADO, CABECA TROMBETA E PONTA AGULHA (TA), COMPRIMENTO 25 MM</t>
  </si>
  <si>
    <t xml:space="preserve"> 21 </t>
  </si>
  <si>
    <t xml:space="preserve"> 00039599 </t>
  </si>
  <si>
    <t>CABO DE REDE, PAR TRANCADO UTP, 4 PARES, CATEGORIA 6 (CAT 6), ISOLAMENTO PVC (LSZH)</t>
  </si>
  <si>
    <t>M</t>
  </si>
  <si>
    <t xml:space="preserve"> 22 </t>
  </si>
  <si>
    <t xml:space="preserve"> 00003315 </t>
  </si>
  <si>
    <t>GESSO EM PO PARA REVESTIMENTOS/MOLDURAS/SANCAS E USO GERAL</t>
  </si>
  <si>
    <t xml:space="preserve"> 23 </t>
  </si>
  <si>
    <t xml:space="preserve"> 00020250 </t>
  </si>
  <si>
    <t>SISAL EM FIBRA / ESTOPA SISAL PARA GESSO</t>
  </si>
  <si>
    <t xml:space="preserve"> 24 </t>
  </si>
  <si>
    <t xml:space="preserve"> 00000013 </t>
  </si>
  <si>
    <t>ESTOPA</t>
  </si>
  <si>
    <t xml:space="preserve"> 25 </t>
  </si>
  <si>
    <t xml:space="preserve"> 00038120 </t>
  </si>
  <si>
    <t>MASSA EPOXI BICOMPONENTE PARA REPAROS</t>
  </si>
  <si>
    <t xml:space="preserve"> 26 </t>
  </si>
  <si>
    <t xml:space="preserve"> 00039431 </t>
  </si>
  <si>
    <t>FITA DE PAPEL MICROPERFURADO, 50 X 150 MM, PARA TRATAMENTO DE JUNTAS DE CHAPA DE GESSO PARA DRYWALL</t>
  </si>
  <si>
    <t xml:space="preserve"> 27 </t>
  </si>
  <si>
    <t xml:space="preserve"> 00003146 </t>
  </si>
  <si>
    <t>FITA VEDA ROSCA, EM PTFE, ROLO DE 18 MM X 10 M (L X C)</t>
  </si>
  <si>
    <t xml:space="preserve"> 28 </t>
  </si>
  <si>
    <t xml:space="preserve"> 00010498 </t>
  </si>
  <si>
    <t>MASSA PARA VIDRO</t>
  </si>
  <si>
    <t xml:space="preserve"> 29 </t>
  </si>
  <si>
    <t xml:space="preserve"> 6.95.48 </t>
  </si>
  <si>
    <t>FDE</t>
  </si>
  <si>
    <t>KIT REPARO PARA CAIXA ACOPLADA</t>
  </si>
  <si>
    <t>CJ</t>
  </si>
  <si>
    <t xml:space="preserve"> 30 </t>
  </si>
  <si>
    <t xml:space="preserve"> 00000142 </t>
  </si>
  <si>
    <t>SELANTE ELASTICO MONOCOMPONENTE A BASE DE POLIURETANO (PU) PARA JUNTAS DIVERSAS</t>
  </si>
  <si>
    <t>310ML</t>
  </si>
  <si>
    <t xml:space="preserve"> 31 </t>
  </si>
  <si>
    <t xml:space="preserve"> 00001379 </t>
  </si>
  <si>
    <t>CIMENTO PORTLAND COMPOSTO CP II-32</t>
  </si>
  <si>
    <t xml:space="preserve"> 32 </t>
  </si>
  <si>
    <t xml:space="preserve"> 00038101 </t>
  </si>
  <si>
    <t>TOMADA 2P+T 10A, 250V (APENAS MODULO)</t>
  </si>
  <si>
    <t xml:space="preserve"> 33 </t>
  </si>
  <si>
    <t xml:space="preserve"> P.02.000.090792 </t>
  </si>
  <si>
    <t>CPOS/CDHU</t>
  </si>
  <si>
    <t>CANALETA EM PVC NA COR BRANCA, DE 20X12MM, SISTEMA X; REFERÊNCIA 30802X FABRICAÇÃO PIAL LEGRAND OU EQUIVALENTE</t>
  </si>
  <si>
    <t>m</t>
  </si>
  <si>
    <t xml:space="preserve"> 34 </t>
  </si>
  <si>
    <t xml:space="preserve"> 3162 </t>
  </si>
  <si>
    <t>ORSE</t>
  </si>
  <si>
    <t>Cabo de cobre PP Cordplast 4 x 2,5 mm2, 450/750v</t>
  </si>
  <si>
    <t xml:space="preserve"> 35 </t>
  </si>
  <si>
    <t xml:space="preserve"> 00011561 </t>
  </si>
  <si>
    <t>MOLA HIDRAULICA AEREA, PARA PORTAS DE ATE 1.100 MM E PESO DE ATE 85 KG, COM CORPO EM ALUMINIO E BRACO EM ACO, SEM BRACO DE PARADA</t>
  </si>
  <si>
    <t xml:space="preserve"> 36 </t>
  </si>
  <si>
    <t xml:space="preserve"> 00038091 </t>
  </si>
  <si>
    <t>ESPELHO / PLACA CEGA 4" X 2", PARA INSTALACAO DE TOMADAS E INTERRUPTORES</t>
  </si>
  <si>
    <t xml:space="preserve"> 37 </t>
  </si>
  <si>
    <t xml:space="preserve"> 00037556 </t>
  </si>
  <si>
    <t>PLACA DE SINALIZACAO DE SEGURANCA CONTRA INCENDIO, FOTOLUMINESCENTE, QUADRADA, *20 X 20* CM, EM PVC *2* MM ANTI-CHAMAS (SIMBOLOS, CORES E PICTOGRAMAS CONFORME NBR 16820)</t>
  </si>
  <si>
    <t xml:space="preserve"> 38 </t>
  </si>
  <si>
    <t xml:space="preserve"> 00006138 </t>
  </si>
  <si>
    <t>ANEL DE VEDACAO, PVC FLEXIVEL, 100 MM, PARA SAIDA DE BACIA / VASO SANITARIO</t>
  </si>
  <si>
    <t xml:space="preserve"> 39 </t>
  </si>
  <si>
    <t xml:space="preserve"> 00004384 </t>
  </si>
  <si>
    <t>PARAFUSO NIQUELADO COM ACABAMENTO CROMADO PARA FIXAR PECA SANITARIA, INCLUI PORCA CEGA, ARRUELA E BUCHA DE NYLON TAMANHO S-10</t>
  </si>
  <si>
    <t xml:space="preserve"> 40 </t>
  </si>
  <si>
    <t xml:space="preserve"> 00000296 </t>
  </si>
  <si>
    <t>ANEL BORRACHA PARA TUBO ESGOTO PREDIAL, DN 50 MM (NBR 5688)</t>
  </si>
  <si>
    <t xml:space="preserve"> 41 </t>
  </si>
  <si>
    <t xml:space="preserve"> 00003526 </t>
  </si>
  <si>
    <t>JOELHO PVC, SOLDAVEL, PB, 90 GRAUS, DN 50 MM, PARA ESGOTO PREDIAL</t>
  </si>
  <si>
    <t xml:space="preserve"> 42 </t>
  </si>
  <si>
    <t xml:space="preserve"> 00000370 </t>
  </si>
  <si>
    <t>AREIA MEDIA - POSTO JAZIDA/FORNECEDOR (RETIRADO NA JAZIDA, SEM TRANSPORTE)</t>
  </si>
  <si>
    <t>M³</t>
  </si>
  <si>
    <t xml:space="preserve"> 43 </t>
  </si>
  <si>
    <t xml:space="preserve"> 00037595 </t>
  </si>
  <si>
    <t>ARGAMASSA COLANTE TIPO AC III</t>
  </si>
  <si>
    <t xml:space="preserve"> 44 </t>
  </si>
  <si>
    <t xml:space="preserve"> 00003777 </t>
  </si>
  <si>
    <t>LONA PLASTICA PESADA PRETA, E = 150 MICRA</t>
  </si>
  <si>
    <t>M²</t>
  </si>
  <si>
    <t xml:space="preserve"> 45 </t>
  </si>
  <si>
    <t xml:space="preserve"> 00021127 </t>
  </si>
  <si>
    <t>FITA ISOLANTE ADESIVA ANTICHAMA, USO ATE 750 V, EM ROLO DE 19 MM X 5 M</t>
  </si>
  <si>
    <t xml:space="preserve"> 46 </t>
  </si>
  <si>
    <t xml:space="preserve"> 14495 </t>
  </si>
  <si>
    <t>Suporte em polipropileno para condensadora split até 30.000 BTUS, 35 x 54 cm,carga máxima de 435kg, inclusive parafusos, buchas e arruelas</t>
  </si>
  <si>
    <t>un</t>
  </si>
  <si>
    <t xml:space="preserve"> 47 </t>
  </si>
  <si>
    <t xml:space="preserve"> 00039711 </t>
  </si>
  <si>
    <t>TUBO DE ESPUMA DE POLIETILENO EXPANDIDO FLEXIVEL PARA ISOLAMENTO TERMICO DE TUBULACAO DE AR CONDICIONADO, AGUA QUENTE, DN 1 5/8", E= 10 MM</t>
  </si>
  <si>
    <t xml:space="preserve"> 48 </t>
  </si>
  <si>
    <t xml:space="preserve"> 00000218 </t>
  </si>
  <si>
    <t>Gás Refrigerante R410a (11.35 kg) - Diverso</t>
  </si>
  <si>
    <t xml:space="preserve"> 49 </t>
  </si>
  <si>
    <t xml:space="preserve"> 00000219 </t>
  </si>
  <si>
    <t>Placa Eletrônica Principal da Evaporadora Split 18.000 Btu/h - Ref. Midea Split  Modelo  42VFCA18M5 (17122000015765)</t>
  </si>
  <si>
    <t xml:space="preserve"> 50 </t>
  </si>
  <si>
    <t xml:space="preserve"> 00000220 </t>
  </si>
  <si>
    <t>Bomba de Dreno 13 litros/h para Split Hi-Wall</t>
  </si>
  <si>
    <t xml:space="preserve"> 51 </t>
  </si>
  <si>
    <t xml:space="preserve"> 00000221 </t>
  </si>
  <si>
    <t>Capacitor Eletrolítico para Motor Compressor 45uF 440v</t>
  </si>
  <si>
    <t xml:space="preserve"> 52 </t>
  </si>
  <si>
    <t xml:space="preserve"> 00000222 </t>
  </si>
  <si>
    <t>Capacitor do Motor de Ventilador 3,5uF 450v</t>
  </si>
  <si>
    <t xml:space="preserve"> 53 </t>
  </si>
  <si>
    <t xml:space="preserve"> 00000224 </t>
  </si>
  <si>
    <t>Fechadura Eletrônica IFR7000 c/ Maçaneta</t>
  </si>
  <si>
    <t xml:space="preserve">SINAPI - 08/2025 - Distrito Federal
ORSE - 06/2025 - Sergipe
CPOS/CDHU - 06/2025 - São Paulo
</t>
  </si>
  <si>
    <t>LOCAÇÃO COM FACILITIES - MANUTENÇÃO PREDIAL COM MÃO DE OBRA</t>
  </si>
  <si>
    <t xml:space="preserve"> 98556 </t>
  </si>
  <si>
    <t>IMPERMEABILIZAÇÃO DE SUPERFÍCIE COM ARGAMASSA POLIMÉRICA / MEMBRANA ACRÍLICA, 4 DEMÃOS, REFORÇADA COM VÉU DE POLIÉSTER (MAV). AF_09/2023</t>
  </si>
  <si>
    <t>m²</t>
  </si>
  <si>
    <t xml:space="preserve"> 96113 </t>
  </si>
  <si>
    <t>FORRO EM PLACAS DE GESSO, PARA AMBIENTES COMERCIAIS. AF_08/2023_PS</t>
  </si>
  <si>
    <t xml:space="preserve"> 96120 </t>
  </si>
  <si>
    <t>ACABAMENTOS PARA FORRO (MOLDURA DE GESSO). AF_08/2023</t>
  </si>
  <si>
    <t xml:space="preserve"> 96359 </t>
  </si>
  <si>
    <t>PAREDE COM SISTEMA EM CHAPAS DE GESSO PARA DRYWALL, USO INTERNO, COM DUAS FACES SIMPLES E ESTRUTURA METÁLICA COM GUIAS SIMPLES PARA PAREDES COM ÁREA LÍQUIDA MAIOR OU IGUAL A 6 M2, COM VÃOS. AF_07/2023_PS</t>
  </si>
  <si>
    <t xml:space="preserve"> 98671 </t>
  </si>
  <si>
    <t>PISO EM GRANITO APLICADO EM AMBIENTES INTERNOS. AF_09/2020</t>
  </si>
  <si>
    <t xml:space="preserve"> 101727 </t>
  </si>
  <si>
    <t>PISO VINÍLICO SEMI-FLEXÍVEL EM PLACAS, PADRÃO LISO, ESPESSURA 3,2 MM, FIXADO COM COLA. AF_09/2020</t>
  </si>
  <si>
    <t xml:space="preserve"> 87273 </t>
  </si>
  <si>
    <t>REVESTIMENTO CERÂMICO PARA PAREDES INTERNAS COM PLACAS TIPO ESMALTADA DE DIMENSÕES 33X45 CM APLICADAS NA ALTURA INTEIRA DAS PAREDES. AF_02/2023_PE</t>
  </si>
  <si>
    <t xml:space="preserve"> 88488 </t>
  </si>
  <si>
    <t>PINTURA LÁTEX ACRÍLICA PREMIUM, APLICAÇÃO MANUAL EM TETO, DUAS DEMÃOS. AF_04/2023</t>
  </si>
  <si>
    <t xml:space="preserve"> 88489 </t>
  </si>
  <si>
    <t>PINTURA LÁTEX ACRÍLICA PREMIUM, APLICAÇÃO MANUAL EM PAREDES, DUAS DEMÃOS. AF_04/2023</t>
  </si>
  <si>
    <t xml:space="preserve"> 91926 </t>
  </si>
  <si>
    <t>CABO DE COBRE FLEXÍVEL ISOLADO, 2,5 MM², ANTI-CHAMA 450/750 V, PARA CIRCUITOS TERMINAIS - FORNECIMENTO E INSTALAÇÃO. AF_03/2023</t>
  </si>
  <si>
    <t xml:space="preserve"> 91928 </t>
  </si>
  <si>
    <t>CABO DE COBRE FLEXÍVEL ISOLADO, 4 MM², ANTI-CHAMA 450/750 V, PARA CIRCUITOS TERMINAIS - FORNECIMENTO E INSTALAÇÃO. AF_03/2023</t>
  </si>
  <si>
    <t xml:space="preserve"> 91854 </t>
  </si>
  <si>
    <t>ELETRODUTO FLEXÍVEL CORRUGADO, PVC, DN 25 MM (3/4"), PARA CIRCUITOS TERMINAIS, INSTALADO EM PAREDE - FORNECIMENTO E INSTALAÇÃO. AF_03/2023</t>
  </si>
  <si>
    <t xml:space="preserve"> 91957 </t>
  </si>
  <si>
    <t>INTERRUPTOR SIMPLES (1 MÓDULO) COM INTERRUPTOR PARALELO (1 MÓDULO), 10A/250V, INCLUINDO SUPORTE E PLACA - FORNECIMENTO E INSTALAÇÃO. AF_03/2023</t>
  </si>
  <si>
    <t xml:space="preserve"> 98307 </t>
  </si>
  <si>
    <t>TOMADA DE REDE RJ45 - FORNECIMENTO E INSTALAÇÃO. AF_08/2025</t>
  </si>
  <si>
    <t xml:space="preserve"> 92004 </t>
  </si>
  <si>
    <t>TOMADA MÉDIA DE EMBUTIR (2 MÓDULOS), 2P+T 10 A, INCLUINDO SUPORTE E PLACA - FORNECIMENTO E INSTALAÇÃO. AF_03/2023</t>
  </si>
  <si>
    <t xml:space="preserve"> 89987 </t>
  </si>
  <si>
    <t>REGISTRO DE GAVETA BRUTO, LATÃO, ROSCÁVEL, 3/4", COM ACABAMENTO E CANOPLA CROMADOS - FORNECIMENTO E INSTALAÇÃO. AF_08/2021</t>
  </si>
  <si>
    <t xml:space="preserve"> 86889 </t>
  </si>
  <si>
    <t>BANCADA DE GRANITO CINZA POLIDO, DE 1,50 X 0,60 M, PARA PIA DE COZINHA - FORNECIMENTO E INSTALAÇÃO. AF_01/2020</t>
  </si>
  <si>
    <t xml:space="preserve"> 89356 </t>
  </si>
  <si>
    <t>TUBO, PVC, SOLDÁVEL, DE 25MM, INSTALADO EM RAMAL OU SUB-RAMAL DE ÁGUA - FORNECIMENTO E INSTALAÇÃO. AF_06/2022</t>
  </si>
  <si>
    <t xml:space="preserve"> 91306 </t>
  </si>
  <si>
    <t>FECHADURA DE EMBUTIR PARA PORTAS INTERNAS, COMPLETA, ACABAMENTO PADRÃO MÉDIO, COM EXECUÇÃO DE FURO - FORNECIMENTO E INSTALAÇÃO. AF_12/2019</t>
  </si>
  <si>
    <t xml:space="preserve"> 90849 </t>
  </si>
  <si>
    <t>KIT DE PORTA DE MADEIRA PARA PINTURA, SEMI-OCA (LEVE OU MÉDIA), PADRÃO MÉDIO, 80X210CM, ESPESSURA DE 3,5CM, ITENS INCLUSOS: DOBRADIÇAS, MONTAGEM E INSTALAÇÃO DO BATENTE, SEM FECHADURA - FORNECIMENTO E INSTALAÇÃO. AF_12/2019</t>
  </si>
  <si>
    <t xml:space="preserve"> 100659 </t>
  </si>
  <si>
    <t>ALIZAR DE 5X1,5CM PARA PORTA FIXADO COM PREGOS, PADRÃO MÉDIO - FORNECIMENTO E INSTALAÇÃO. AF_12/2019</t>
  </si>
  <si>
    <t xml:space="preserve"> 100709 </t>
  </si>
  <si>
    <t>DOBRADIÇA EM AÇO/FERRO, 3" X 21/2", E=1,9 A 2MM, SEN ANEL, CROMADO OU ZINCADO, TAMPA BOLA, COM PARAFUSOS. AF_12/2019</t>
  </si>
  <si>
    <t xml:space="preserve"> 93663 </t>
  </si>
  <si>
    <t>DISJUNTOR BIPOLAR TIPO DIN, CORRENTE NOMINAL DE 25A - FORNECIMENTO E INSTALAÇÃO. AF_07/2025</t>
  </si>
  <si>
    <t xml:space="preserve"> 100853 </t>
  </si>
  <si>
    <t>TORNEIRA CROMADA DE MESA PARA LAVATORIO, TIPO MONOCOMANDO. AF_01/2020</t>
  </si>
  <si>
    <t xml:space="preserve"> 86910 </t>
  </si>
  <si>
    <t>TORNEIRA CROMADA TUBO MÓVEL, DE PAREDE, 1/2" OU 3/4", PARA PIA DE COZINHA, PADRÃO MÉDIO - FORNECIMENTO E INSTALAÇÃO. AF_01/2020</t>
  </si>
  <si>
    <t xml:space="preserve"> 100849 </t>
  </si>
  <si>
    <t>ASSENTO SANITÁRIO CONVENCIONAL - FORNECIMENTO E INSTALACAO. AF_01/2020</t>
  </si>
  <si>
    <t xml:space="preserve"> 89379 </t>
  </si>
  <si>
    <t>LUVA DE CORRER, PVC, SOLDÁVEL, DN 25MM, INSTALADO EM RAMAL OU SUB-RAMAL DE ÁGUA - FORNECIMENTO E INSTALAÇÃO. AF_12/2014</t>
  </si>
  <si>
    <t xml:space="preserve"> 89366 </t>
  </si>
  <si>
    <t>JOELHO 90 GRAUS COM BUCHA DE LATÃO, PVC, SOLDÁVEL, DN 25MM, X 3/4 INSTALADO EM RAMAL OU SUB-RAMAL DE ÁGUA - FORNECIMENTO E INSTALAÇÃO. AF_06/2022</t>
  </si>
  <si>
    <t xml:space="preserve"> 86879 </t>
  </si>
  <si>
    <t>VÁLVULA EM PLÁSTICO 1" PARA PIA, TANQUE OU LAVATÓRIO, COM OU SEM LADRÃO - FORNECIMENTO E INSTALAÇÃO. AF_01/2020</t>
  </si>
  <si>
    <t xml:space="preserve"> 86885 </t>
  </si>
  <si>
    <t>ENGATE FLEXÍVEL EM PLÁSTICO BRANCO, 1/2" X 40CM - FORNECIMENTO E INSTALAÇÃO. AF_01/2020</t>
  </si>
  <si>
    <t xml:space="preserve"> 97599 </t>
  </si>
  <si>
    <t>LUMINÁRIA DE EMERGÊNCIA, COM 30 LÂMPADAS LED DE 2 W, SEM REATOR - FORNECIMENTO E INSTALAÇÃO. AF_09/2024</t>
  </si>
  <si>
    <t xml:space="preserve"> 89712 </t>
  </si>
  <si>
    <t>TUBO PVC, SERIE NORMAL, ESGOTO PREDIAL, DN 50 MM, FORNECIDO E INSTALADO EM RAMAL DE DESCARGA OU RAMAL DE ESGOTO SANITÁRIO. AF_08/2022</t>
  </si>
  <si>
    <t xml:space="preserve"> 86883 </t>
  </si>
  <si>
    <t>SIFÃO DO TIPO FLEXÍVEL EM PVC 1 X 1.1/2 - FORNECIMENTO E INSTALAÇÃO. AF_01/2020</t>
  </si>
  <si>
    <t xml:space="preserve"> 100676 </t>
  </si>
  <si>
    <t>BATENTE PARA PORTA COM BANDEIRA, FIXAÇÃO COM PARAFUSO E BUCHA. AF_12/2019</t>
  </si>
  <si>
    <t xml:space="preserve"> 89362 </t>
  </si>
  <si>
    <t>JOELHO 90 GRAUS, PVC, SOLDÁVEL, DN 25MM, INSTALADO EM RAMAL OU SUB-RAMAL DE ÁGUA - FORNECIMENTO E INSTALAÇÃO. AF_06/2022</t>
  </si>
  <si>
    <t xml:space="preserve"> 88495 </t>
  </si>
  <si>
    <t>EMASSAMENTO COM MASSA LÁTEX, APLICAÇÃO EM PAREDE, UMA DEMÃO, LIXAMENTO MANUAL. AF_04/2023</t>
  </si>
  <si>
    <t xml:space="preserve"> 88485 </t>
  </si>
  <si>
    <t>FUNDO SELADOR ACRÍLICO, APLICAÇÃO MANUAL EM PAREDE, UMA DEMÃO. AF_04/2023</t>
  </si>
  <si>
    <t xml:space="preserve"> 100873 </t>
  </si>
  <si>
    <t>BARRA DE APOIO RETA, EM ALUMINIO, COMPRIMENTO 90 CM, FIXADA NA PAREDE - FORNECIMENTO E INSTALAÇÃO. AF_01/2020</t>
  </si>
  <si>
    <t xml:space="preserve"> 95547 </t>
  </si>
  <si>
    <t>SABONETEIRA PLASTICA TIPO DISPENSER PARA SABONETE LIQUIDO COM RESERVATORIO 800 A 1500 ML, INCLUSO FIXAÇÃO. AF_01/2020</t>
  </si>
  <si>
    <t xml:space="preserve"> 95544 </t>
  </si>
  <si>
    <t>PAPELEIRA DE PAREDE EM METAL CROMADO SEM TAMPA, INCLUSO FIXAÇÃO. AF_01/2020</t>
  </si>
  <si>
    <t xml:space="preserve"> 100862 </t>
  </si>
  <si>
    <t>SUPORTE MÃO FRANCESA EM ACO, ABAS IGUAIS 40 CM, CAPACIDADE MINIMA 70 KG, BRANCO - FORNECIMENTO E INSTALAÇÃO. AF_01/2020</t>
  </si>
  <si>
    <t xml:space="preserve"> 86888 </t>
  </si>
  <si>
    <t>VASO SANITÁRIO SIFONADO COM CAIXA ACOPLADA LOUÇA BRANCA - FORNECIMENTO E INSTALAÇÃO. AF_01/2020</t>
  </si>
  <si>
    <t xml:space="preserve"> 88494 </t>
  </si>
  <si>
    <t>EMASSAMENTO COM MASSA LÁTEX, APLICAÇÃO EM TETO, UMA DEMÃO, LIXAMENTO MANUAL. AF_04/2023</t>
  </si>
  <si>
    <t xml:space="preserve"> 98685 </t>
  </si>
  <si>
    <t>RODAPÉ EM GRANITO, ALTURA 10 CM. AF_09/2020</t>
  </si>
  <si>
    <t xml:space="preserve"> 3149 </t>
  </si>
  <si>
    <t>Película insulfilm aplicada ou Similar</t>
  </si>
  <si>
    <t xml:space="preserve"> PRQ220 </t>
  </si>
  <si>
    <t>Tratamento de fissuras com argamassa de cimento e areia traço 1:3 com aditivobianco ou similar (com abertura de até 3mm) Rev 01 09/2022 - Ref. ORSE - 06/2025 - 4114</t>
  </si>
  <si>
    <t xml:space="preserve"> PRQ214 </t>
  </si>
  <si>
    <t>ISOLACAO TERMOACUSTICA - LA DE ROCHA E=2`` - Ref. FDE - 04/2025 - 10.01.061</t>
  </si>
  <si>
    <t xml:space="preserve"> 93662 </t>
  </si>
  <si>
    <t>DISJUNTOR BIPOLAR TIPO DIN, CORRENTE NOMINAL DE 20A - FORNECIMENTO E INSTALAÇÃO. AF_07/2025</t>
  </si>
  <si>
    <t xml:space="preserve"> 100864 </t>
  </si>
  <si>
    <t>BARRA DE APOIO EM "L", EM ACO INOX POLIDO 80 X 80 CM, FIXADA NA PAREDE - FORNECIMENTO E INSTALACAO. AF_01/2020</t>
  </si>
  <si>
    <t xml:space="preserve"> 101909 </t>
  </si>
  <si>
    <t>EXTINTOR DE INCÊNDIO PORTÁTIL COM CARGA DE PQS DE 6 KG, CLASSE BC - FORNECIMENTO E INSTALAÇÃO. AF_10/2020_PE</t>
  </si>
  <si>
    <t xml:space="preserve"> PRQ215 </t>
  </si>
  <si>
    <t>RECARGA DE EXTINTOR DE PO QUIMICO DE 4 KG - Ref. FDE - 04/2025 - 08.80.093</t>
  </si>
  <si>
    <t xml:space="preserve"> PRQ217 </t>
  </si>
  <si>
    <t>RECARGA DE EXTINTOR DE GAS CARBONICO DE 6 LITROS - Ref. FDE - 04/2025 - 08.80.091</t>
  </si>
  <si>
    <t xml:space="preserve"> PRQ218 </t>
  </si>
  <si>
    <t>RECARGA DE EXTINTOR DE ESPUMA DE 10 LITROS - Ref. FDE - 04/2025 - 08.80.092</t>
  </si>
  <si>
    <t xml:space="preserve"> 54 </t>
  </si>
  <si>
    <t xml:space="preserve"> PRQ219 </t>
  </si>
  <si>
    <t>EXTINTOR DE INCENDIO DE AGUA PRESSURIZADA 10L : RECARGA - Ref. FDE - 04/2025 - 08.80.095</t>
  </si>
  <si>
    <t xml:space="preserve"> 55 </t>
  </si>
  <si>
    <t xml:space="preserve"> 95696 </t>
  </si>
  <si>
    <t>SPRINKLER TIPO PENDENTE, 68 °C, UNIÃO POR ROSCA DN 15 (1/2") - FORNECIMENTO E INSTALAÇÃO. AF_10/2020</t>
  </si>
  <si>
    <t xml:space="preserve"> 56 </t>
  </si>
  <si>
    <t xml:space="preserve"> 89710 </t>
  </si>
  <si>
    <t>RALO SECO, PVC, DN 100 X 40 MM, JUNTA SOLDÁVEL, FORNECIDO E INSTALADO EM RAMAL DE DESCARGA OU EM RAMAL DE ESGOTO SANITÁRIO. AF_08/2022</t>
  </si>
  <si>
    <t xml:space="preserve"> 57 </t>
  </si>
  <si>
    <t xml:space="preserve"> 89707 </t>
  </si>
  <si>
    <t>CAIXA SIFONADA, PVC, DN 100 X 100 X 50 MM, JUNTA ELÁSTICA, FORNECIDA E INSTALADA EM RAMAL DE DESCARGA OU EM RAMAL DE ESGOTO SANITÁRIO. AF_08/2022</t>
  </si>
  <si>
    <t xml:space="preserve"> 58 </t>
  </si>
  <si>
    <t xml:space="preserve"> PRQ211 </t>
  </si>
  <si>
    <t>REPARO EM REGISTROS - INCLUSO FORNECIMENTO E INSTALAÇÃO</t>
  </si>
  <si>
    <t xml:space="preserve"> 59 </t>
  </si>
  <si>
    <t xml:space="preserve"> PRQ212 </t>
  </si>
  <si>
    <t>TOMADA SIMPLES DE EMBUTIR PARA PISO - Ref. SIURB (9082012)</t>
  </si>
  <si>
    <t xml:space="preserve"> 60 </t>
  </si>
  <si>
    <t xml:space="preserve"> PRQ213 </t>
  </si>
  <si>
    <t>DETECTOR ÓPTICO DE FUMAÇA COM BASE ENDEREÇÁVEL - REF. CPOS/CDHU (50.05.430)</t>
  </si>
  <si>
    <t xml:space="preserve"> 61 </t>
  </si>
  <si>
    <t xml:space="preserve"> PRQ221 </t>
  </si>
  <si>
    <t>Luminária tipo spot, de embutir, com lâmpada led 15w - Fornecimento e instalação - Ref. SINAPI - 08/2025 - 105546</t>
  </si>
  <si>
    <t xml:space="preserve"> 62 </t>
  </si>
  <si>
    <t xml:space="preserve"> PRQ222 </t>
  </si>
  <si>
    <t>ESPELHO CRISTAL, ESPESSURA 4 MM, ADERIDO COM ADESIVO FIXA-ESPELHO, COM MOLDURA DE MADEIRA APARAFUSADA NA PAREDE, COM ÁREA MENOR OU IGUAL A 1,0 M2. AF_01/2021</t>
  </si>
  <si>
    <t xml:space="preserve"> 63 </t>
  </si>
  <si>
    <t xml:space="preserve"> PRQ223 </t>
  </si>
  <si>
    <t>Cópia de chave de porta</t>
  </si>
  <si>
    <t xml:space="preserve"> 64 </t>
  </si>
  <si>
    <t xml:space="preserve"> PRQ225 </t>
  </si>
  <si>
    <t>Serviços de Dedetização englobando desinsetização, desratização, descupinização e desinfecção. Método "Spray, Fog e Gel". (Área aproximada da edificação 220 M2)</t>
  </si>
  <si>
    <t xml:space="preserve"> 65 </t>
  </si>
  <si>
    <t xml:space="preserve"> PRQ226 </t>
  </si>
  <si>
    <t>LUMINÁRIA TIPO PLAFON QUADRADA, DE EMBUTIR, COM LED DE 24 W - FORNECIMENTO E INSTALAÇÃO - Ref. SINAPI - 08/2025 - 103788</t>
  </si>
  <si>
    <t xml:space="preserve">SINAPI - 08/2025 - Distrito Federal
ORSE - 06/2025 - Sergipe
FDE - 04/2025 - São Paulo
</t>
  </si>
  <si>
    <t>PLANILHA ORÇAMENTÁRIA SINTÉTICA DE INSUMOS (POR DEMANDA)</t>
  </si>
  <si>
    <t>PLANILHA ORÇAMENTÁRIA SINTÉTICA DE MÃO DE OBRA (POR DEMANDA)</t>
  </si>
  <si>
    <t>PLANILHA ORÇAMENTÁRIA SINTÉTICA - SERVIÇOS DE MANUTENÇÃO PREDIAL (POR DEMANDA)</t>
  </si>
  <si>
    <t>IMPE - IMPERMEABILIZAÇÕES E PROTEÇÕES DIVERSAS</t>
  </si>
  <si>
    <t xml:space="preserve"> 88270 </t>
  </si>
  <si>
    <t>IMPERMEABILIZADOR COM ENCARGOS COMPLEMENTARES</t>
  </si>
  <si>
    <t xml:space="preserve"> 88243 </t>
  </si>
  <si>
    <t>AJUDANTE ESPECIALIZADO COM ENCARGOS COMPLEMENTARES</t>
  </si>
  <si>
    <t>Insumo</t>
  </si>
  <si>
    <t xml:space="preserve"> 00000135 </t>
  </si>
  <si>
    <t>ARGAMASSA POLIMERICA IMPERMEABILIZANTE SEMIFLEXIVEL, BICOMPONENTE, A BASE DE CIMENTO E ADITIVOS</t>
  </si>
  <si>
    <t>Material</t>
  </si>
  <si>
    <t xml:space="preserve"> 00004030 </t>
  </si>
  <si>
    <t>VEU DE POLIESTER PARA IMPERMEABILIZACAO</t>
  </si>
  <si>
    <t>3,00</t>
  </si>
  <si>
    <t>REVE - REVESTIMENTO E TRATAMENTO DE SUPERFÍCIES</t>
  </si>
  <si>
    <t xml:space="preserve"> 88316 </t>
  </si>
  <si>
    <t>SERVENTE COM ENCARGOS COMPLEMENTARES</t>
  </si>
  <si>
    <t xml:space="preserve"> 00040547 </t>
  </si>
  <si>
    <t>PARAFUSO ZINCADO, AUTOBROCANTE, FLANGEADO, 4,2 MM X 19 MM</t>
  </si>
  <si>
    <t>CENTO</t>
  </si>
  <si>
    <t xml:space="preserve"> 00004812 </t>
  </si>
  <si>
    <t>PLACA DE GESSO PARA FORRO, *60 X 60* CM, ESPESSURA DE 12 MM (SEM COLOCACAO)</t>
  </si>
  <si>
    <t xml:space="preserve"> 00000345 </t>
  </si>
  <si>
    <t>ARAME GALVANIZADO 18 BWG, D = 1,24MM (0,009 KG/M)</t>
  </si>
  <si>
    <t>11,20</t>
  </si>
  <si>
    <t xml:space="preserve"> 00005066 </t>
  </si>
  <si>
    <t>PREGO DE ACO POLIDO COM CABECA 12 X 12</t>
  </si>
  <si>
    <t>20,00</t>
  </si>
  <si>
    <t>PARE - PAREDES/PAINEIS</t>
  </si>
  <si>
    <t xml:space="preserve"> 88278 </t>
  </si>
  <si>
    <t>MONTADOR DE ESTRUTURAS METÁLICAS COM ENCARGOS COMPLEMENTARES</t>
  </si>
  <si>
    <t xml:space="preserve"> 00039432 </t>
  </si>
  <si>
    <t>FITA DE PAPEL REFORCADA COM LAMINA DE METAL PARA REFORCO DE CANTOS DE CHAPA DE GESSO PARA DRYWALL</t>
  </si>
  <si>
    <t xml:space="preserve"> 00039443 </t>
  </si>
  <si>
    <t>PARAFUSO DRY WALL, EM ACO ZINCADO, CABECA LENTILHA E PONTA BROCA (LB), LARGURA 4,2 MM, COMPRIMENTO 13 MM</t>
  </si>
  <si>
    <t xml:space="preserve"> 00039419 </t>
  </si>
  <si>
    <t>PERFIL GUIA, FORMATO U, EM ACO ZINCADO, PARA ESTRUTURA PAREDE DRYWALL, E = 0,5 MM, 70 X 3000 MM (L X C)</t>
  </si>
  <si>
    <t>Equipamento</t>
  </si>
  <si>
    <t xml:space="preserve"> 00037586 </t>
  </si>
  <si>
    <t>PINO DE ACO COM ARRUELA CONICA, DIAMETRO ARRUELA = *23* MM E COMP HASTE = *27* MM (ACAO INDIRETA)</t>
  </si>
  <si>
    <t xml:space="preserve"> 00039422 </t>
  </si>
  <si>
    <t>PERFIL MONTANTE, FORMATO C, EM ACO ZINCADO, PARA ESTRUTURA PAREDE DRYWALL, E = 0,5 MM, 70 X 3000 MM (L X C)</t>
  </si>
  <si>
    <t xml:space="preserve"> 00039413 </t>
  </si>
  <si>
    <t>PLACA / CHAPA DE GESSO ACARTONADO, STANDARD (ST), COR BRANCA, E = 12,5 MM, 1200 X 2400 MM (L X C)</t>
  </si>
  <si>
    <t>PISO - PISOS</t>
  </si>
  <si>
    <t xml:space="preserve"> 88274 </t>
  </si>
  <si>
    <t>MARMORISTA/GRANITEIRO COM ENCARGOS COMPLEMENTARES</t>
  </si>
  <si>
    <t xml:space="preserve"> 00010841 </t>
  </si>
  <si>
    <t>PISO EM GRANITO, POLIDO, TIPO ANDORINHA/ QUARTZ/ CASTELO/ CORUMBA OU OUTROS EQUIVALENTES DA REGIAO, FORMATO MENOR OU IGUAL A 3025 CM2, E= *2* CM</t>
  </si>
  <si>
    <t>10,00</t>
  </si>
  <si>
    <t xml:space="preserve"> 00004791 </t>
  </si>
  <si>
    <t>ADESIVO ACRILICO DE BASE AQUOSA / COLA DE CONTATO</t>
  </si>
  <si>
    <t xml:space="preserve"> 00004792 </t>
  </si>
  <si>
    <t>PLACA VINILICA SEMIFLEXIVEL PARA PISOS, E = 3,2 MM, 30 X 30 CM (SEM COLOCACAO)</t>
  </si>
  <si>
    <t xml:space="preserve"> 88256 </t>
  </si>
  <si>
    <t>AZULEJISTA OU LADRILHEIRO COM ENCARGOS COMPLEMENTARES</t>
  </si>
  <si>
    <t xml:space="preserve"> 00001381 </t>
  </si>
  <si>
    <t>ARGAMASSA COLANTE AC I PARA CERAMICAS</t>
  </si>
  <si>
    <t xml:space="preserve"> 00000536 </t>
  </si>
  <si>
    <t>REVESTIMENTO PARA PAREDE, EM CERAMICA ESMALTADA, FORMATO MENOR OU IGUAL A 2025 CM2</t>
  </si>
  <si>
    <t>5,00</t>
  </si>
  <si>
    <t>PINT - PINTURAS</t>
  </si>
  <si>
    <t xml:space="preserve"> 88310 </t>
  </si>
  <si>
    <t>PINTOR COM ENCARGOS COMPLEMENTARES</t>
  </si>
  <si>
    <t xml:space="preserve"> 00007356 </t>
  </si>
  <si>
    <t>TINTA LATEX ACRILICA PREMIUM, COR BRANCO FOSCO</t>
  </si>
  <si>
    <t>112,00</t>
  </si>
  <si>
    <t>336,00</t>
  </si>
  <si>
    <t>INEL - INSTALAÇÃO ELÉTRICA/ELETRIFICAÇÃO E ILUMINAÇÃO EXTERNA</t>
  </si>
  <si>
    <t xml:space="preserve"> 00001014 </t>
  </si>
  <si>
    <t>CABO DE COBRE, FLEXIVEL, CLASSE 4 OU 5, ISOLACAO EM PVC/A, ANTICHAMA BWF-B, 1 CONDUTOR, 450/750 V, SECAO NOMINAL 2,5 MM2</t>
  </si>
  <si>
    <t>60,00</t>
  </si>
  <si>
    <t xml:space="preserve"> 00000981 </t>
  </si>
  <si>
    <t>CABO DE COBRE, FLEXIVEL, CLASSE 4 OU 5, ISOLACAO EM PVC/A, ANTICHAMA BWF-B, 1 CONDUTOR, 450/750 V, SECAO NOMINAL 4 MM2</t>
  </si>
  <si>
    <t>45,00</t>
  </si>
  <si>
    <t xml:space="preserve"> 00002688 </t>
  </si>
  <si>
    <t>ELETRODUTO PVC FLEXIVEL CORRUGADO, COR AMARELA, DE 25 MM</t>
  </si>
  <si>
    <t xml:space="preserve"> 91956 </t>
  </si>
  <si>
    <t>INTERRUPTOR SIMPLES (1 MÓDULO) COM INTERRUPTOR PARALELO (1 MÓDULO), 10A/250V, SEM SUPORTE E SEM PLACA - FORNECIMENTO E INSTALAÇÃO. AF_03/2023</t>
  </si>
  <si>
    <t xml:space="preserve"> 91946 </t>
  </si>
  <si>
    <t>SUPORTE PARAFUSADO COM PLACA DE ENCAIXE 4" X 2" MÉDIO (1,30 M DO PISO) PARA PONTO ELÉTRICO - FORNECIMENTO E INSTALAÇÃO. AF_03/2023</t>
  </si>
  <si>
    <t>2,00</t>
  </si>
  <si>
    <t>INES - INSTALAÇÕES ESPECIAIS</t>
  </si>
  <si>
    <t xml:space="preserve"> 00038083 </t>
  </si>
  <si>
    <t>TOMADA RJ45, 8 FIOS, CAT 5E, CONJUNTO MONTADO PARA EMBUTIR 4" X 2" (PLACA + SUPORTE + MODULO)</t>
  </si>
  <si>
    <t xml:space="preserve"> 92002 </t>
  </si>
  <si>
    <t>TOMADA MÉDIA DE EMBUTIR (2 MÓDULOS), 2P+T 10 A, SEM SUPORTE E SEM PLACA - FORNECIMENTO E INSTALAÇÃO. AF_03/2023</t>
  </si>
  <si>
    <t>INHI - INSTALAÇÕES HIDROS SANITÁRIAS</t>
  </si>
  <si>
    <t xml:space="preserve"> 88248 </t>
  </si>
  <si>
    <t>AUXILIAR DE ENCANADOR OU BOMBEIRO HIDRÁULICO COM ENCARGOS COMPLEMENTARES</t>
  </si>
  <si>
    <t xml:space="preserve"> 00003148 </t>
  </si>
  <si>
    <t>FITA VEDA ROSCA, EM PTFE, ROLO DE 18 MM X 50 M (L X C)</t>
  </si>
  <si>
    <t xml:space="preserve"> 00006005 </t>
  </si>
  <si>
    <t>REGISTRO GAVETA COM ACABAMENTO E CANOPLA CROMADOS, SIMPLES, BITOLA 3/4"</t>
  </si>
  <si>
    <t>1,00</t>
  </si>
  <si>
    <t xml:space="preserve"> 00004823 </t>
  </si>
  <si>
    <t>MASSA PLASTICA PARA MARMORE/GRANITO</t>
  </si>
  <si>
    <t xml:space="preserve"> 00007568 </t>
  </si>
  <si>
    <t>BUCHA DE NYLON SEM ABA S10, COM PARAFUSO DE 6,10 X 65 MM EM ACO ZINCADO COM ROSCA SOBERBA, CABECA CHATA E FENDA PHILLIPS</t>
  </si>
  <si>
    <t xml:space="preserve"> 00037591 </t>
  </si>
  <si>
    <t>SUPORTE MAO-FRANCESA EM ACO, ABAS IGUAIS 40 CM, CAPACIDADE MINIMA 70 KG, BRANCO</t>
  </si>
  <si>
    <t xml:space="preserve"> 00037329 </t>
  </si>
  <si>
    <t>REJUNTE EPOXI, QUALQUER COR</t>
  </si>
  <si>
    <t xml:space="preserve"> 00011795 </t>
  </si>
  <si>
    <t>GRANITO PARA BANCADA, POLIDO, TIPO ANDORINHA/ QUARTZ/ CASTELO/ CORUMBA OU OUTROS EQUIVALENTES DA REGIAO, E= *2,5* CM</t>
  </si>
  <si>
    <t xml:space="preserve"> 00038383 </t>
  </si>
  <si>
    <t>LIXA D'AGUA EM FOLHA, COR PRETA, GRAO 100</t>
  </si>
  <si>
    <t xml:space="preserve"> 00009868 </t>
  </si>
  <si>
    <t>TUBO PVC, SOLDAVEL, DE 25 MM, AGUA FRIA (NBR-5648)</t>
  </si>
  <si>
    <t>ESQV - ESQUADRIAS/FERRAGENS/VIDROS</t>
  </si>
  <si>
    <t xml:space="preserve"> 88261 </t>
  </si>
  <si>
    <t>CARPINTEIRO DE ESQUADRIAS COM ENCARGOS COMPLEMENTARES</t>
  </si>
  <si>
    <t xml:space="preserve"> 00003093 </t>
  </si>
  <si>
    <t>FECHADURA ROSETA REDONDA PARA PORTA INTERNA, EM ACO INOX (MAQUINA, TESTA E CONTRA-TESTA) E EM ZAMAC (MACANETA, LINGUETA E TRINCOS) COM ACABAMENTO CROMADO, MAQUINA DE 55 MM, INCLUINDO CHAVE TIPO INTERNA</t>
  </si>
  <si>
    <t xml:space="preserve"> 90822 </t>
  </si>
  <si>
    <t>PORTA DE MADEIRA PARA PINTURA, SEMI-OCA (LEVE OU MÉDIA), 80X210CM, ESPESSURA DE 3,5CM, INCLUSO DOBRADIÇAS - FORNECIMENTO E INSTALAÇÃO. AF_12/2019</t>
  </si>
  <si>
    <t xml:space="preserve"> 90806 </t>
  </si>
  <si>
    <t>BATENTE PARA PORTA DE MADEIRA, FIXAÇÃO COM ARGAMASSA, PADRÃO MÉDIO - FORNECIMENTO E INSTALAÇÃO. AF_12/2019</t>
  </si>
  <si>
    <t xml:space="preserve"> 00039026 </t>
  </si>
  <si>
    <t>PREGO DE ACO POLIDO SEM CABECA 15 X 15 (1 1/4 X 13)</t>
  </si>
  <si>
    <t xml:space="preserve"> 00020017 </t>
  </si>
  <si>
    <t>GUARNICAO / ALIZAR / VISTA LISA EM MADEIRA MACICA, PARA PORTA, E = *1* CM, L = *5* CM, CEDRINHO / ANGELIM COMERCIAL / TAURI/ CURUPIXA / PEROBA / CUMARU OU EQUIVALENTE DA REGIAO</t>
  </si>
  <si>
    <t xml:space="preserve"> 00002420 </t>
  </si>
  <si>
    <t>DOBRADICA EM ACO/FERRO, 3" X 2 1/2", E= 1,9 A 2 MM, SEM ANEL, CROMADO OU ZINCADO, TAMPA BOLA, COM PARAFUSOS</t>
  </si>
  <si>
    <t xml:space="preserve"> 00001571 </t>
  </si>
  <si>
    <t>TERMINAL A COMPRESSAO EM COBRE ESTANHADO PARA CABO 4 MM2, 1 FURO E 1 COMPRESSAO, PARA PARAFUSO DE FIXACAO M5</t>
  </si>
  <si>
    <t xml:space="preserve"> 00034616 </t>
  </si>
  <si>
    <t>DISJUNTOR TERMOMAGNETICO PARA TRILHO DIN (IEC), BIPOLAR, 6 - 32 A</t>
  </si>
  <si>
    <t xml:space="preserve"> 00044045 </t>
  </si>
  <si>
    <t>TORNEIRA DE MESA PARA LAVATORIO, METALICA CROMADA, COM MISTURADOR MONOCOMANDO, BICA BAIXA</t>
  </si>
  <si>
    <t xml:space="preserve"> 00011773 </t>
  </si>
  <si>
    <t>TORNEIRA METALICA CROMADA DE PAREDE, PARA COZINHA, BICA MOVEL, COM AREJADOR, 1/2" OU 3/4"</t>
  </si>
  <si>
    <t xml:space="preserve"> 00000377 </t>
  </si>
  <si>
    <t>ASSENTO SANITARIO DE PLASTICO, TIPO CONVENCIONAL</t>
  </si>
  <si>
    <t xml:space="preserve"> 00020083 </t>
  </si>
  <si>
    <t>SOLUCAO PREPARADORA / LIMPADORA PARA PVC, FRASCO COM 1000 CM3</t>
  </si>
  <si>
    <t xml:space="preserve"> 00000122 </t>
  </si>
  <si>
    <t>ADESIVO PLASTICO PARA PVC, FRASCO COM *850* GR</t>
  </si>
  <si>
    <t xml:space="preserve"> 00003873 </t>
  </si>
  <si>
    <t>LUVA DE CORRER PARA TUBO SOLDAVEL, PVC, 25 MM, PARA AGUA FRIA PREDIAL</t>
  </si>
  <si>
    <t xml:space="preserve"> 00003524 </t>
  </si>
  <si>
    <t>JOELHO PVC, SOLDAVEL, COM BUCHA DE LATAO, 90 GRAUS, 25 MM X 3/4", PARA AGUA FRIA PREDIAL</t>
  </si>
  <si>
    <t xml:space="preserve"> 00006153 </t>
  </si>
  <si>
    <t>VALVULA EM PLASTICO BRANCO PARA TANQUE OU LAVATORIO 1", SEM UNHO E SEM LADRAO</t>
  </si>
  <si>
    <t xml:space="preserve"> 00011681 </t>
  </si>
  <si>
    <t>ENGATE/RABICHO FLEXIVEL PLASTICO (PVC OU ABS) BRANCO 1/2" X 40 CM</t>
  </si>
  <si>
    <t xml:space="preserve"> 00038774 </t>
  </si>
  <si>
    <t>LUMINARIA DE EMERGENCIA 30 LEDS, POTENCIA 2 W, BATERIA DE LITIO, AUTONOMIA DE 6 HORAS</t>
  </si>
  <si>
    <t xml:space="preserve"> 00009838 </t>
  </si>
  <si>
    <t>TUBO PVC SERIE NORMAL, DN 50 MM, PARA ESGOTO PREDIAL (NBR 5688)</t>
  </si>
  <si>
    <t xml:space="preserve"> 00044945 </t>
  </si>
  <si>
    <t>SIFAO / TUBO SINFONADO EXTENSIVEL/SANFONADO, UNIVERSAL/ SIMPLES, ENTRE *50 A 70* CM, DE PLASTICO BRANCO</t>
  </si>
  <si>
    <t xml:space="preserve"> 00000184 </t>
  </si>
  <si>
    <t>BATENTE / PORTAL / ADUELA / MARCO EM MADEIRA MACICA COM REBAIXO, E = *3* CM, L = *14* CM, PARA PORTAS DE GIRO DE *60 CM A 120* CM X *210* CM, PINUS / EUCALIPTO / VIROLA OU EQUIVALENTE DA REGIAO (NAO INCLUI ALIZARES)</t>
  </si>
  <si>
    <t>JG</t>
  </si>
  <si>
    <t xml:space="preserve"> 00003529 </t>
  </si>
  <si>
    <t>JOELHO PVC, SOLDAVEL, 90 GRAUS, 25 MM, COR MARROM, PARA AGUA FRIA PREDIAL</t>
  </si>
  <si>
    <t xml:space="preserve"> 00043626 </t>
  </si>
  <si>
    <t>MASSA CORRIDA PARA SUPERFICIES DE AMBIENTES INTERNOS</t>
  </si>
  <si>
    <t xml:space="preserve"> 00003767 </t>
  </si>
  <si>
    <t>LIXA EM FOLHA PARA PAREDE OU MADEIRA, NUMERO 120, COR VERMELHA</t>
  </si>
  <si>
    <t xml:space="preserve"> 00006085 </t>
  </si>
  <si>
    <t>SELADOR ACRILICO OPACO PREMIUM INTERIOR/EXTERIOR</t>
  </si>
  <si>
    <t xml:space="preserve"> 00036223 </t>
  </si>
  <si>
    <t>BARRA DE APOIO RETA, EM ALUMINIO, COMPRIMENTO 90 CM, DIAMETRO MINIMO 3 CM</t>
  </si>
  <si>
    <t xml:space="preserve"> 00004351 </t>
  </si>
  <si>
    <t>PARAFUSO NIQUELADO 3 1/2" COM ACABAMENTO CROMADO PARA FIXAR PECA SANITARIA, INCLUI PORCA CEGA, ARRUELA E BUCHA DE NYLON TAMANHO S-8</t>
  </si>
  <si>
    <t xml:space="preserve"> 00011758 </t>
  </si>
  <si>
    <t>SABONETEIRA PLASTICA TIPO DISPENSER PARA SABONETE LIQUIDO COM RESERVATORIO 800 A 1500 ML</t>
  </si>
  <si>
    <t xml:space="preserve"> 00011703 </t>
  </si>
  <si>
    <t>PAPELEIRA DE PAREDE EM METAL CROMADO SEM TAMPA</t>
  </si>
  <si>
    <t xml:space="preserve"> 00010422 </t>
  </si>
  <si>
    <t>BACIA SANITARIA (VASO) COM CAIXA ACOPLADA, SIFAO APARENTE, DE LOUCA BRANCA (SEM ASSENTO)</t>
  </si>
  <si>
    <t xml:space="preserve"> 00020231 </t>
  </si>
  <si>
    <t>RODAPE OU RODABANCADA EM GRANITO, POLIDO, TIPO ANDORINHA/ QUARTZ/ CASTELO/ CORUMBA OU OUTROS EQUIVALENTES DA REGIAO, H= 10 CM, E= *2,0* CM</t>
  </si>
  <si>
    <t>Conversão InfoWOrca</t>
  </si>
  <si>
    <t xml:space="preserve"> 2583 </t>
  </si>
  <si>
    <t>Película insulfilm G 5</t>
  </si>
  <si>
    <t>64,67</t>
  </si>
  <si>
    <t>Detalhamento de Cálculo ORSE</t>
  </si>
  <si>
    <t xml:space="preserve"> 1904 </t>
  </si>
  <si>
    <t>Argamassa cimento e areia traço t-2 (1:3), com aditivo bianco ou similar -1 saco cimento 50kg / 3 padiolas areia dim. 0,35x0,45x0,23m / 6kg aditivo bianco- Confecção mecânica e transporte</t>
  </si>
  <si>
    <t>Argamassas</t>
  </si>
  <si>
    <t>m³</t>
  </si>
  <si>
    <t xml:space="preserve"> 2.45.04 </t>
  </si>
  <si>
    <t>ISOLACAO TERMOACUSTICA LÃ DE ROCHA DENSID 32 KG/M3 E=50 MM ENVELOPADA FILME AUTO-EXTÍINGUÍVEL</t>
  </si>
  <si>
    <t xml:space="preserve"> 00036209 </t>
  </si>
  <si>
    <t>BARRA DE APOIO EM "L", EM ACO INOX POLIDO 80 X 80 CM, DIAMETRO MINIMO 3 CM</t>
  </si>
  <si>
    <t xml:space="preserve"> 00010892 </t>
  </si>
  <si>
    <t>EXTINTOR DE INCENDIO PORTATIL COM CARGA DE PO QUIMICO SECO (PQS) DE 6 KG, CLASSE BC</t>
  </si>
  <si>
    <t xml:space="preserve"> 00004350 </t>
  </si>
  <si>
    <t>BUCHA DE NYLON, DIAMETRO DO FURO 8 MM, COMPRIMENTO 40 MM, COM PARAFUSO DE ROSCA SOBERBA, CABECA CHATA, FENDA SIMPLES, 4,8 X 50 MM</t>
  </si>
  <si>
    <t xml:space="preserve"> 2.04.37 </t>
  </si>
  <si>
    <t>RECARGA EXTINTOR PO QUIMICO 4KG</t>
  </si>
  <si>
    <t xml:space="preserve"> 2.04.35 </t>
  </si>
  <si>
    <t>RECARGA EXTINTOR GAS CARBONICO 6KG</t>
  </si>
  <si>
    <t xml:space="preserve"> 2.04.36 </t>
  </si>
  <si>
    <t>RECARGA EXTINTOR ESPUMA 10 L</t>
  </si>
  <si>
    <t xml:space="preserve"> 2.04.39 </t>
  </si>
  <si>
    <t>RECARGA EXTINTOR AGUA PRESSURIZADA 10L</t>
  </si>
  <si>
    <t xml:space="preserve"> 00021040 </t>
  </si>
  <si>
    <t>SPRINKLER TIPO PENDENTE, BULBO VERMELHO RESPOSTA RAPIDA, 68 GRAUS CELSIUS, ACABAMENTO NATURAL, D = 15 MM (1/2")</t>
  </si>
  <si>
    <t xml:space="preserve"> 00040607 </t>
  </si>
  <si>
    <t>CANOPLA ACABAMENTO CROMADO PARA INSTALACAO DE SPRINKLER, SOB FORRO, 15 MM</t>
  </si>
  <si>
    <t xml:space="preserve"> 00011739 </t>
  </si>
  <si>
    <t>RALO SECO CONICO, PVC, 100 X 40 MM, COM GRELHA REDONDA BRANCA</t>
  </si>
  <si>
    <t xml:space="preserve"> 00005103 </t>
  </si>
  <si>
    <t>CAIXA SIFONADA PVC, 100 X 100 X 50 MM, COM GRELHA REDONDA, BRANCA</t>
  </si>
  <si>
    <t xml:space="preserve"> M029600110 </t>
  </si>
  <si>
    <t>EMBASA</t>
  </si>
  <si>
    <t>KIT PARA REPARO DE REGISTRO, TIPO 10 EM 1 BLUKIT OU SIMILAR</t>
  </si>
  <si>
    <t>Edificação</t>
  </si>
  <si>
    <t xml:space="preserve"> 55250 </t>
  </si>
  <si>
    <t>SIURB</t>
  </si>
  <si>
    <t>TOMADA PARA PISO COMPLETA, DE 10A OU 20A,CONFORME NBR 14136</t>
  </si>
  <si>
    <t>Un</t>
  </si>
  <si>
    <t xml:space="preserve"> 12848 </t>
  </si>
  <si>
    <t>Detector de fumaça óptico convencional, modelo VR-F, marca VERIN ou similar</t>
  </si>
  <si>
    <t xml:space="preserve"> 11130 </t>
  </si>
  <si>
    <t>Luminária tipo spot de embutir com lâmpada led 15w</t>
  </si>
  <si>
    <t>SERT - SERVIÇOS TÉCNICOS</t>
  </si>
  <si>
    <t xml:space="preserve"> 88325 </t>
  </si>
  <si>
    <t>VIDRACEIRO COM ENCARGOS COMPLEMENTARES</t>
  </si>
  <si>
    <t xml:space="preserve"> 14762 </t>
  </si>
  <si>
    <t>Fita adesiva dupla face - rolo com 20m, modelo 3M ou similar</t>
  </si>
  <si>
    <t xml:space="preserve"> 00011186 </t>
  </si>
  <si>
    <t>ESPELHO CRISTAL E = 4 MM</t>
  </si>
  <si>
    <t xml:space="preserve"> 00011059 </t>
  </si>
  <si>
    <t>PARAFUSO ROSCA SOBERBA ZINCADO CABECA CHATA FENDA SIMPLES 5,5 X 50 MM (2")</t>
  </si>
  <si>
    <t xml:space="preserve"> 00000223 </t>
  </si>
  <si>
    <t>Serviços</t>
  </si>
  <si>
    <t xml:space="preserve"> 00000225 </t>
  </si>
  <si>
    <t xml:space="preserve"> 14479 </t>
  </si>
  <si>
    <t>Luminária plafon de embutir em LED 29.5x29.5 cm, 24w 4000K bivolt, Avant ou similar</t>
  </si>
  <si>
    <t>4,00</t>
  </si>
  <si>
    <t xml:space="preserve">SINAPI - 08/2025 - Distrito Federal
ORSE - 06/2025 - Sergipe
FDE - 04/2025 - São Paulo
</t>
  </si>
  <si>
    <t>PLANILHA ORÇAMENTÁRIA ANALÍTICA - SERVIÇOS DE MANUTENÇÃO PREDIAL (POR DEMANDA)</t>
  </si>
  <si>
    <t xml:space="preserve">_______________________________________________________________
</t>
  </si>
  <si>
    <t>Materiais de limpeza - Estimativa de quantidades de uso/consumo</t>
  </si>
  <si>
    <t>Qtd anual</t>
  </si>
  <si>
    <t>Mão de obra (por demanda)</t>
  </si>
  <si>
    <t>Insumos (por demanda)</t>
  </si>
  <si>
    <t>Serviço de Manutenção Preventiva de Ar Condicionado</t>
  </si>
  <si>
    <t>Serviço de Limpeza e Conservação Predial</t>
  </si>
  <si>
    <t>Serviço de Manutenção Predial (por demanda)</t>
  </si>
  <si>
    <t>BDI SERVIÇOS (%)</t>
  </si>
  <si>
    <t>BDI MATERIAIS (%)</t>
  </si>
  <si>
    <t>-</t>
  </si>
  <si>
    <t>PLANILHA RESUMO DO VALOR ESTIMATIVO DE FACILITIES</t>
  </si>
  <si>
    <t xml:space="preserve"> ORÇAMENTO ESTIMATIVO                                                                                                                              </t>
  </si>
  <si>
    <t>Valor anual COM BDI/CILT</t>
  </si>
  <si>
    <t>Valor mensal COM BDI/CILT</t>
  </si>
  <si>
    <t>Valor mensal SEM BDI/CILT</t>
  </si>
  <si>
    <t>Valor anual SEM BDI/CILT</t>
  </si>
  <si>
    <t>LOCAÇÃO COM FACILITIES - MANUTENÇÃO PREVENTIVA DE AR CONDICIONADO</t>
  </si>
  <si>
    <t xml:space="preserve"> PRQ210 </t>
  </si>
  <si>
    <t>Serviço de Manutenção Preventiva de ar condicionado</t>
  </si>
  <si>
    <t xml:space="preserve"> 00020111 </t>
  </si>
  <si>
    <t>FITA ISOLANTE ADESIVA ANTICHAMA, USO ATE 750 V, EM ROLO DE 19 MM X 20 M</t>
  </si>
  <si>
    <t xml:space="preserve"> 00000215 </t>
  </si>
  <si>
    <t>Bactericida Aromatizador de Ambiente para Ar-Condicionado (01 litro)</t>
  </si>
  <si>
    <t xml:space="preserve"> 00000175 </t>
  </si>
  <si>
    <t xml:space="preserve"> 00000183 </t>
  </si>
  <si>
    <t xml:space="preserve"> 00000217 </t>
  </si>
  <si>
    <t>Thilex Desengraxante e Desincrustante Ácido para Uso Geral e Limpeza de Evaporadores de Ar Cond. (05 Litros)</t>
  </si>
  <si>
    <t xml:space="preserve"> 00000216 </t>
  </si>
  <si>
    <t>Lubrificante Micro Óleo Anticorrosivo WD-40 300ml</t>
  </si>
  <si>
    <t>LOCAÇÃO COM FACILITIES - LIMPEZA E CONSERVAÇÃO PREDIAL</t>
  </si>
  <si>
    <t xml:space="preserve"> PRQ208 </t>
  </si>
  <si>
    <t>Serviço de limpeza e conservação predial</t>
  </si>
  <si>
    <t>PLANILHA ORÇAMENTÁRIA SINTÉTICA - SERVIÇO DE LIMPEZA E CONSERVAÇÃO PREDIAL</t>
  </si>
  <si>
    <t xml:space="preserve"> 88252 </t>
  </si>
  <si>
    <t>AUXILIAR DE SERVIÇOS GERAIS COM ENCARGOS COMPLEMENTARES</t>
  </si>
  <si>
    <t xml:space="preserve"> 00000198 </t>
  </si>
  <si>
    <t xml:space="preserve"> 00000189 </t>
  </si>
  <si>
    <t>Impermeabilizante  para piso paviflex (galão de 5 litros)</t>
  </si>
  <si>
    <t xml:space="preserve"> 00000192 </t>
  </si>
  <si>
    <t xml:space="preserve"> 00000197 </t>
  </si>
  <si>
    <t xml:space="preserve"> 00000188 </t>
  </si>
  <si>
    <t xml:space="preserve"> 00000206 </t>
  </si>
  <si>
    <t xml:space="preserve"> 00000194 </t>
  </si>
  <si>
    <t xml:space="preserve"> 00000214 </t>
  </si>
  <si>
    <t xml:space="preserve"> 00000204 </t>
  </si>
  <si>
    <t xml:space="preserve"> 00000177 </t>
  </si>
  <si>
    <t>Balde de plástico de 20 litros com Alça Cores Sortidas</t>
  </si>
  <si>
    <t xml:space="preserve"> 00000205 </t>
  </si>
  <si>
    <t xml:space="preserve"> 00000190 </t>
  </si>
  <si>
    <t xml:space="preserve"> 00000181 </t>
  </si>
  <si>
    <t xml:space="preserve"> 00000201 </t>
  </si>
  <si>
    <t xml:space="preserve"> 00000172 </t>
  </si>
  <si>
    <t xml:space="preserve"> 00000209 </t>
  </si>
  <si>
    <t xml:space="preserve"> 00000186 </t>
  </si>
  <si>
    <t>Esponja dupla face 1 unidade</t>
  </si>
  <si>
    <t xml:space="preserve"> 00000207 </t>
  </si>
  <si>
    <t xml:space="preserve"> 00000210 </t>
  </si>
  <si>
    <t xml:space="preserve"> 00000176 </t>
  </si>
  <si>
    <t>Balde de plástico de 15 litros com Alça Cores Sortidas</t>
  </si>
  <si>
    <t xml:space="preserve"> 00000180 </t>
  </si>
  <si>
    <t xml:space="preserve"> 00000185 </t>
  </si>
  <si>
    <t xml:space="preserve"> 00000200 </t>
  </si>
  <si>
    <t xml:space="preserve"> 00000179 </t>
  </si>
  <si>
    <t xml:space="preserve"> 00000178 </t>
  </si>
  <si>
    <t xml:space="preserve"> 00000182 </t>
  </si>
  <si>
    <t xml:space="preserve"> 00000208 </t>
  </si>
  <si>
    <t xml:space="preserve"> 00000211 </t>
  </si>
  <si>
    <t xml:space="preserve"> 00000213 </t>
  </si>
  <si>
    <t xml:space="preserve"> 00000173 </t>
  </si>
  <si>
    <t xml:space="preserve"> 00000203 </t>
  </si>
  <si>
    <t>Pulverizador borrifador manual Spray de ( 500ml) - material plástico</t>
  </si>
  <si>
    <t xml:space="preserve"> 00000202 </t>
  </si>
  <si>
    <t xml:space="preserve"> 00000191 </t>
  </si>
  <si>
    <t xml:space="preserve"> 00000199 </t>
  </si>
  <si>
    <t xml:space="preserve"> 00000195 </t>
  </si>
  <si>
    <t>Desdorizador/limpador ambiente e pisos em geral concentrado/aromatizante (galão de 5 litros)</t>
  </si>
  <si>
    <t xml:space="preserve"> 00000212 </t>
  </si>
  <si>
    <t xml:space="preserve"> 00000193 </t>
  </si>
  <si>
    <t xml:space="preserve"> 00000187 </t>
  </si>
  <si>
    <t xml:space="preserve"> 00000196 </t>
  </si>
  <si>
    <t xml:space="preserve"> 00000174 </t>
  </si>
  <si>
    <t>PLANILHA ORÇAMENTÁRIA ANALÍTICA - SERVIÇO DE LIMPEZA E CONSERVAÇÃO PREDIAL</t>
  </si>
  <si>
    <t>PLANILHA ORÇAMENTÁRIA ANALÍTICA - SERVIÇO DE GERENCIAMENTO E SUPERVISÃO DE FACILITIES</t>
  </si>
  <si>
    <t>PLANILHA ORÇAMENTÁRIA SINTÉTICA - SERVIÇO DE MANUTENÇÃO PREVENTIVA DE AR CONDICIONADO</t>
  </si>
  <si>
    <t>PLANILHA ORÇAMENTÁRIA ANALÍTICA - SERVIÇO DE MANUTENÇÃO PREVENTIVA DE AR CONDICIONADO</t>
  </si>
  <si>
    <t xml:space="preserve"> VALOR TOTAL ANUAL ESTIMADO</t>
  </si>
  <si>
    <t>Obs.: Os valores referentes ao Gerenciamento e Supervisão de Facilities, manutenção preventiva de ar condicionado e limpeza e conservação predial serão pagos de forma fixa, mediante prestação dos serviços. Os demais serviços e insumos são estimativos, em decorrência da imprevisibilidade inerente às atividades, e serão executados conforme demanda da ALE/RO, sendo pagos mediante prestação do serviço.</t>
  </si>
  <si>
    <t>Qtd (meses)</t>
  </si>
  <si>
    <t xml:space="preserve">                                                                                 VALOR TOTAL MENSAL ESTIMADO</t>
  </si>
  <si>
    <t xml:space="preserve">FONTES: ANEXO VII - "D" DA INSTRUÇÃO NORMATIVA SEGES/MPDG nº 05/2017 </t>
  </si>
  <si>
    <t>Obs.: Os materiais acima foram dimensionados para utilização nos ambientes internos do escritório de representação institucional da ALE/RO. Os coeficientes são utilizados para inserção na composição do serviço de limpeza e conservação. Serviços em ambientes de uso comum considerou-se que estarão contemplados na taxa condominial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</si>
</sst>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-&quot;R$&quot;\ * #,##0.00_-;\-&quot;R$&quot;\ * #,##0.00_-;_-&quot;R$&quot;\ * &quot;-&quot;??_-;_-@_-"/>
    <numFmt numFmtId="164" formatCode="_(* #,##0.00_);_(* \(#,##0.00\);_(* \-??_);_(@_)"/>
    <numFmt numFmtId="165" formatCode="#,##0.00\ %"/>
    <numFmt numFmtId="166" formatCode="#,##0.0000000"/>
    <numFmt numFmtId="167" formatCode="#,##0.0000"/>
    <numFmt numFmtId="168" formatCode="&quot;R$&quot;\ #,##0.00"/>
  </numFmts>
  <fonts count="4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0"/>
      <name val="Calibri"/>
      <family val="2"/>
    </font>
    <font>
      <b/>
      <sz val="11"/>
      <color theme="0"/>
      <name val="Calibri"/>
      <family val="2"/>
    </font>
    <font>
      <b/>
      <sz val="9"/>
      <color theme="1"/>
      <name val="Calibri"/>
      <family val="2"/>
    </font>
    <font>
      <sz val="9"/>
      <color theme="1"/>
      <name val="Calibri"/>
      <family val="2"/>
    </font>
    <font>
      <sz val="10"/>
      <name val="Arial"/>
      <family val="2"/>
    </font>
    <font>
      <sz val="10"/>
      <color rgb="FF000000"/>
      <name val="Times New Roman"/>
      <family val="1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sz val="12"/>
      <color rgb="FF000000"/>
      <name val="Calibri"/>
      <family val="2"/>
      <scheme val="minor"/>
    </font>
    <font>
      <b/>
      <sz val="12"/>
      <color theme="1"/>
      <name val="Calibri"/>
      <family val="2"/>
    </font>
    <font>
      <b/>
      <sz val="9"/>
      <name val="Calibri"/>
      <family val="2"/>
    </font>
    <font>
      <sz val="9"/>
      <name val="Calibri"/>
      <family val="2"/>
    </font>
    <font>
      <sz val="11"/>
      <color rgb="FF000000"/>
      <name val="Calibri"/>
      <family val="2"/>
      <charset val="1"/>
    </font>
    <font>
      <b/>
      <sz val="11"/>
      <name val="Calibri"/>
      <family val="2"/>
      <scheme val="minor"/>
    </font>
    <font>
      <b/>
      <sz val="10"/>
      <name val="Arial"/>
      <family val="2"/>
      <charset val="1"/>
    </font>
    <font>
      <b/>
      <sz val="11"/>
      <name val="Arial Black"/>
      <family val="2"/>
    </font>
    <font>
      <b/>
      <sz val="14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4"/>
      <color rgb="FF000000"/>
      <name val="Calibri"/>
      <family val="2"/>
      <charset val="1"/>
    </font>
    <font>
      <b/>
      <sz val="8"/>
      <name val="Arial"/>
      <family val="2"/>
      <charset val="1"/>
    </font>
    <font>
      <b/>
      <sz val="12"/>
      <color rgb="FF000000"/>
      <name val="Arial"/>
      <family val="2"/>
    </font>
    <font>
      <b/>
      <u/>
      <sz val="12"/>
      <color indexed="8"/>
      <name val="Arial"/>
      <family val="2"/>
    </font>
    <font>
      <b/>
      <sz val="12"/>
      <color indexed="8"/>
      <name val="Arial"/>
      <family val="2"/>
    </font>
    <font>
      <sz val="8"/>
      <name val="Arial"/>
      <family val="2"/>
      <charset val="1"/>
    </font>
    <font>
      <b/>
      <sz val="14"/>
      <name val="Times New Roman"/>
      <family val="1"/>
    </font>
    <font>
      <b/>
      <sz val="12"/>
      <color indexed="8"/>
      <name val="Times New Roman"/>
      <family val="1"/>
    </font>
    <font>
      <sz val="9"/>
      <color indexed="8"/>
      <name val="Times New Roman"/>
      <family val="1"/>
    </font>
    <font>
      <sz val="9"/>
      <color theme="1"/>
      <name val="Times New Roman"/>
      <family val="1"/>
    </font>
    <font>
      <b/>
      <sz val="11"/>
      <name val="Arial"/>
      <family val="1"/>
    </font>
    <font>
      <b/>
      <sz val="10"/>
      <name val="Arial"/>
      <family val="1"/>
    </font>
    <font>
      <sz val="10"/>
      <color rgb="FF000000"/>
      <name val="Arial"/>
      <family val="1"/>
    </font>
    <font>
      <sz val="10"/>
      <name val="Arial"/>
      <family val="1"/>
    </font>
    <font>
      <sz val="9"/>
      <name val="Times New Roman"/>
      <family val="1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0"/>
      <name val="Calibri"/>
      <family val="2"/>
      <scheme val="minor"/>
    </font>
    <font>
      <b/>
      <sz val="12"/>
      <name val="Arial"/>
      <family val="1"/>
    </font>
    <font>
      <sz val="12"/>
      <color theme="1"/>
      <name val="Calibri"/>
      <family val="2"/>
      <scheme val="minor"/>
    </font>
  </fonts>
  <fills count="15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rgb="FFFFFFCC"/>
      </patternFill>
    </fill>
    <fill>
      <patternFill patternType="solid">
        <fgColor theme="4" tint="0.39997558519241921"/>
        <bgColor rgb="FFFFFFCC"/>
      </patternFill>
    </fill>
    <fill>
      <patternFill patternType="solid">
        <fgColor theme="4" tint="0.39997558519241921"/>
        <bgColor indexed="41"/>
      </patternFill>
    </fill>
    <fill>
      <patternFill patternType="solid">
        <fgColor rgb="FFFFFFFF"/>
        <bgColor rgb="FFFFFFFF"/>
      </patternFill>
    </fill>
    <fill>
      <patternFill patternType="solid">
        <fgColor rgb="FFDFF0D8"/>
        <bgColor rgb="FFDFF0D8"/>
      </patternFill>
    </fill>
    <fill>
      <patternFill patternType="solid">
        <fgColor rgb="FFD6D6D6"/>
        <bgColor rgb="FFD6D6D6"/>
      </patternFill>
    </fill>
    <fill>
      <patternFill patternType="solid">
        <fgColor rgb="FFF7F3DF"/>
        <bgColor rgb="FFF7F3DF"/>
      </patternFill>
    </fill>
    <fill>
      <patternFill patternType="solid">
        <fgColor rgb="FFEFEFEF"/>
        <bgColor rgb="FFEFEFEF"/>
      </patternFill>
    </fill>
  </fills>
  <borders count="6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/>
      <right/>
      <top style="thick">
        <color rgb="FF000000"/>
      </top>
      <bottom/>
      <diagonal/>
    </border>
    <border>
      <left style="medium">
        <color indexed="64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medium">
        <color indexed="64"/>
      </right>
      <top style="thin">
        <color rgb="FFCCCCCC"/>
      </top>
      <bottom style="thin">
        <color rgb="FFCCCCCC"/>
      </bottom>
      <diagonal/>
    </border>
    <border>
      <left style="medium">
        <color indexed="64"/>
      </left>
      <right/>
      <top style="thick">
        <color rgb="FF000000"/>
      </top>
      <bottom/>
      <diagonal/>
    </border>
    <border>
      <left/>
      <right style="medium">
        <color indexed="64"/>
      </right>
      <top style="thick">
        <color rgb="FF000000"/>
      </top>
      <bottom/>
      <diagonal/>
    </border>
    <border>
      <left style="medium">
        <color indexed="64"/>
      </left>
      <right style="thin">
        <color rgb="FFCCCCCC"/>
      </right>
      <top/>
      <bottom style="thin">
        <color rgb="FFCCCCCC"/>
      </bottom>
      <diagonal/>
    </border>
    <border>
      <left style="thin">
        <color rgb="FFCCCCCC"/>
      </left>
      <right style="thin">
        <color rgb="FFCCCCCC"/>
      </right>
      <top/>
      <bottom style="thin">
        <color rgb="FFCCCCCC"/>
      </bottom>
      <diagonal/>
    </border>
    <border>
      <left style="thin">
        <color rgb="FFCCCCCC"/>
      </left>
      <right style="medium">
        <color indexed="64"/>
      </right>
      <top/>
      <bottom style="thin">
        <color rgb="FFCCCCCC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rgb="FFCCCCCC"/>
      </top>
      <bottom style="thin">
        <color rgb="FFCCCCCC"/>
      </bottom>
      <diagonal/>
    </border>
    <border>
      <left/>
      <right style="thin">
        <color rgb="FFCCCCCC"/>
      </right>
      <top/>
      <bottom/>
      <diagonal/>
    </border>
    <border>
      <left style="thin">
        <color rgb="FFCCCCCC"/>
      </left>
      <right style="thin">
        <color rgb="FFCCCCCC"/>
      </right>
      <top style="medium">
        <color indexed="64"/>
      </top>
      <bottom style="thin">
        <color rgb="FFCCCCCC"/>
      </bottom>
      <diagonal/>
    </border>
    <border>
      <left style="thin">
        <color rgb="FFCCCCCC"/>
      </left>
      <right style="medium">
        <color indexed="64"/>
      </right>
      <top style="medium">
        <color indexed="64"/>
      </top>
      <bottom style="thin">
        <color rgb="FFCCCCCC"/>
      </bottom>
      <diagonal/>
    </border>
    <border>
      <left style="medium">
        <color indexed="64"/>
      </left>
      <right style="thin">
        <color rgb="FFCCCCCC"/>
      </right>
      <top style="medium">
        <color indexed="64"/>
      </top>
      <bottom style="thin">
        <color rgb="FFCCCCCC"/>
      </bottom>
      <diagonal/>
    </border>
  </borders>
  <cellStyleXfs count="12">
    <xf numFmtId="0" fontId="0" fillId="0" borderId="0"/>
    <xf numFmtId="44" fontId="1" fillId="0" borderId="0" applyFont="0" applyFill="0" applyBorder="0" applyAlignment="0" applyProtection="0"/>
    <xf numFmtId="164" fontId="7" fillId="0" borderId="0" applyFill="0" applyBorder="0" applyAlignment="0" applyProtection="0"/>
    <xf numFmtId="0" fontId="8" fillId="0" borderId="0"/>
    <xf numFmtId="164" fontId="15" fillId="0" borderId="0" applyBorder="0" applyProtection="0"/>
    <xf numFmtId="0" fontId="7" fillId="0" borderId="0" applyNumberFormat="0" applyFont="0" applyFill="0" applyBorder="0" applyAlignment="0" applyProtection="0"/>
    <xf numFmtId="9" fontId="7" fillId="0" borderId="0" applyNumberFormat="0" applyFont="0" applyFill="0" applyBorder="0" applyAlignment="0" applyProtection="0"/>
    <xf numFmtId="9" fontId="1" fillId="0" borderId="0" applyFont="0" applyFill="0" applyBorder="0" applyAlignment="0" applyProtection="0"/>
    <xf numFmtId="0" fontId="7" fillId="0" borderId="0"/>
    <xf numFmtId="0" fontId="7" fillId="0" borderId="0"/>
    <xf numFmtId="44" fontId="7" fillId="0" borderId="0" applyFont="0" applyFill="0" applyBorder="0" applyAlignment="0" applyProtection="0"/>
    <xf numFmtId="9" fontId="7" fillId="0" borderId="0" applyFont="0" applyFill="0" applyBorder="0" applyAlignment="0" applyProtection="0"/>
  </cellStyleXfs>
  <cellXfs count="308">
    <xf numFmtId="0" fontId="0" fillId="0" borderId="0" xfId="0"/>
    <xf numFmtId="0" fontId="5" fillId="2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center" vertical="center" wrapText="1"/>
    </xf>
    <xf numFmtId="0" fontId="18" fillId="6" borderId="0" xfId="4" applyNumberFormat="1" applyFont="1" applyFill="1" applyBorder="1" applyAlignment="1">
      <alignment horizontal="center" vertical="center" wrapText="1"/>
    </xf>
    <xf numFmtId="0" fontId="19" fillId="5" borderId="9" xfId="4" applyNumberFormat="1" applyFont="1" applyFill="1" applyBorder="1"/>
    <xf numFmtId="0" fontId="19" fillId="5" borderId="10" xfId="4" applyNumberFormat="1" applyFont="1" applyFill="1" applyBorder="1"/>
    <xf numFmtId="0" fontId="19" fillId="5" borderId="16" xfId="4" applyNumberFormat="1" applyFont="1" applyFill="1" applyBorder="1" applyAlignment="1">
      <alignment horizontal="center" vertical="center"/>
    </xf>
    <xf numFmtId="0" fontId="19" fillId="5" borderId="18" xfId="4" applyNumberFormat="1" applyFont="1" applyFill="1" applyBorder="1"/>
    <xf numFmtId="0" fontId="19" fillId="5" borderId="19" xfId="4" applyNumberFormat="1" applyFont="1" applyFill="1" applyBorder="1"/>
    <xf numFmtId="0" fontId="19" fillId="5" borderId="5" xfId="4" applyNumberFormat="1" applyFont="1" applyFill="1" applyBorder="1"/>
    <xf numFmtId="0" fontId="19" fillId="5" borderId="4" xfId="4" applyNumberFormat="1" applyFont="1" applyFill="1" applyBorder="1"/>
    <xf numFmtId="10" fontId="19" fillId="5" borderId="20" xfId="6" applyNumberFormat="1" applyFont="1" applyFill="1" applyBorder="1"/>
    <xf numFmtId="0" fontId="21" fillId="5" borderId="12" xfId="4" applyNumberFormat="1" applyFont="1" applyFill="1" applyBorder="1"/>
    <xf numFmtId="0" fontId="21" fillId="5" borderId="21" xfId="4" applyNumberFormat="1" applyFont="1" applyFill="1" applyBorder="1"/>
    <xf numFmtId="10" fontId="21" fillId="5" borderId="21" xfId="6" applyNumberFormat="1" applyFont="1" applyFill="1" applyBorder="1"/>
    <xf numFmtId="10" fontId="21" fillId="5" borderId="22" xfId="4" applyNumberFormat="1" applyFont="1" applyFill="1" applyBorder="1"/>
    <xf numFmtId="10" fontId="21" fillId="5" borderId="0" xfId="4" applyNumberFormat="1" applyFont="1" applyFill="1" applyBorder="1"/>
    <xf numFmtId="10" fontId="21" fillId="5" borderId="20" xfId="6" applyNumberFormat="1" applyFont="1" applyFill="1" applyBorder="1"/>
    <xf numFmtId="10" fontId="21" fillId="5" borderId="21" xfId="4" applyNumberFormat="1" applyFont="1" applyFill="1" applyBorder="1"/>
    <xf numFmtId="0" fontId="21" fillId="5" borderId="23" xfId="4" applyNumberFormat="1" applyFont="1" applyFill="1" applyBorder="1"/>
    <xf numFmtId="0" fontId="21" fillId="5" borderId="24" xfId="4" applyNumberFormat="1" applyFont="1" applyFill="1" applyBorder="1"/>
    <xf numFmtId="10" fontId="21" fillId="5" borderId="24" xfId="4" applyNumberFormat="1" applyFont="1" applyFill="1" applyBorder="1"/>
    <xf numFmtId="10" fontId="21" fillId="5" borderId="8" xfId="4" applyNumberFormat="1" applyFont="1" applyFill="1" applyBorder="1"/>
    <xf numFmtId="10" fontId="19" fillId="7" borderId="26" xfId="6" applyNumberFormat="1" applyFont="1" applyFill="1" applyBorder="1"/>
    <xf numFmtId="10" fontId="19" fillId="7" borderId="27" xfId="6" applyNumberFormat="1" applyFont="1" applyFill="1" applyBorder="1"/>
    <xf numFmtId="10" fontId="19" fillId="5" borderId="27" xfId="6" applyNumberFormat="1" applyFont="1" applyFill="1" applyBorder="1"/>
    <xf numFmtId="10" fontId="21" fillId="5" borderId="3" xfId="4" applyNumberFormat="1" applyFont="1" applyFill="1" applyBorder="1"/>
    <xf numFmtId="10" fontId="21" fillId="5" borderId="7" xfId="4" applyNumberFormat="1" applyFont="1" applyFill="1" applyBorder="1"/>
    <xf numFmtId="0" fontId="15" fillId="5" borderId="10" xfId="4" applyNumberFormat="1" applyFill="1" applyBorder="1"/>
    <xf numFmtId="0" fontId="20" fillId="5" borderId="0" xfId="4" applyNumberFormat="1" applyFont="1" applyFill="1" applyBorder="1"/>
    <xf numFmtId="0" fontId="15" fillId="5" borderId="0" xfId="4" applyNumberFormat="1" applyFill="1" applyBorder="1"/>
    <xf numFmtId="0" fontId="22" fillId="5" borderId="0" xfId="4" applyNumberFormat="1" applyFont="1" applyFill="1" applyBorder="1" applyAlignment="1">
      <alignment horizontal="left" indent="9"/>
    </xf>
    <xf numFmtId="0" fontId="26" fillId="5" borderId="0" xfId="4" applyNumberFormat="1" applyFont="1" applyFill="1" applyBorder="1" applyAlignment="1">
      <alignment horizontal="left" indent="9"/>
    </xf>
    <xf numFmtId="0" fontId="19" fillId="7" borderId="17" xfId="4" applyNumberFormat="1" applyFont="1" applyFill="1" applyBorder="1" applyAlignment="1">
      <alignment horizontal="center" vertical="center" wrapText="1"/>
    </xf>
    <xf numFmtId="0" fontId="19" fillId="5" borderId="16" xfId="4" applyNumberFormat="1" applyFont="1" applyFill="1" applyBorder="1" applyAlignment="1">
      <alignment horizontal="center" vertical="center" wrapText="1"/>
    </xf>
    <xf numFmtId="0" fontId="21" fillId="5" borderId="21" xfId="4" applyNumberFormat="1" applyFont="1" applyFill="1" applyBorder="1" applyAlignment="1">
      <alignment wrapText="1"/>
    </xf>
    <xf numFmtId="0" fontId="0" fillId="0" borderId="0" xfId="0" applyBorder="1"/>
    <xf numFmtId="0" fontId="16" fillId="6" borderId="0" xfId="4" applyNumberFormat="1" applyFont="1" applyFill="1" applyBorder="1" applyAlignment="1">
      <alignment vertical="center" wrapText="1"/>
    </xf>
    <xf numFmtId="0" fontId="2" fillId="2" borderId="37" xfId="0" applyFont="1" applyFill="1" applyBorder="1" applyAlignment="1">
      <alignment horizontal="center"/>
    </xf>
    <xf numFmtId="10" fontId="13" fillId="2" borderId="38" xfId="0" applyNumberFormat="1" applyFont="1" applyFill="1" applyBorder="1" applyAlignment="1">
      <alignment horizontal="right" vertical="center"/>
    </xf>
    <xf numFmtId="0" fontId="0" fillId="0" borderId="37" xfId="0" applyBorder="1" applyAlignment="1">
      <alignment horizontal="center"/>
    </xf>
    <xf numFmtId="10" fontId="14" fillId="0" borderId="38" xfId="0" applyNumberFormat="1" applyFont="1" applyBorder="1" applyAlignment="1">
      <alignment horizontal="right" vertical="center"/>
    </xf>
    <xf numFmtId="0" fontId="2" fillId="0" borderId="37" xfId="0" applyFont="1" applyBorder="1" applyAlignment="1">
      <alignment horizontal="center"/>
    </xf>
    <xf numFmtId="10" fontId="13" fillId="0" borderId="38" xfId="0" applyNumberFormat="1" applyFont="1" applyBorder="1" applyAlignment="1">
      <alignment horizontal="right" vertical="center"/>
    </xf>
    <xf numFmtId="10" fontId="6" fillId="0" borderId="38" xfId="0" applyNumberFormat="1" applyFont="1" applyBorder="1" applyAlignment="1">
      <alignment horizontal="right" vertical="center"/>
    </xf>
    <xf numFmtId="10" fontId="19" fillId="8" borderId="17" xfId="6" applyNumberFormat="1" applyFont="1" applyFill="1" applyBorder="1"/>
    <xf numFmtId="0" fontId="7" fillId="4" borderId="9" xfId="5" applyFill="1" applyBorder="1"/>
    <xf numFmtId="0" fontId="17" fillId="4" borderId="11" xfId="4" applyNumberFormat="1" applyFont="1" applyFill="1" applyBorder="1" applyAlignment="1">
      <alignment vertical="center" wrapText="1"/>
    </xf>
    <xf numFmtId="0" fontId="7" fillId="4" borderId="30" xfId="5" applyFill="1" applyBorder="1"/>
    <xf numFmtId="0" fontId="17" fillId="4" borderId="32" xfId="4" applyNumberFormat="1" applyFont="1" applyFill="1" applyBorder="1" applyAlignment="1">
      <alignment vertical="center" wrapText="1"/>
    </xf>
    <xf numFmtId="10" fontId="5" fillId="0" borderId="38" xfId="0" applyNumberFormat="1" applyFont="1" applyBorder="1" applyAlignment="1">
      <alignment horizontal="right" vertical="center"/>
    </xf>
    <xf numFmtId="10" fontId="5" fillId="4" borderId="41" xfId="7" applyNumberFormat="1" applyFont="1" applyFill="1" applyBorder="1" applyAlignment="1">
      <alignment horizontal="right" vertical="center"/>
    </xf>
    <xf numFmtId="10" fontId="11" fillId="0" borderId="1" xfId="1" applyNumberFormat="1" applyFont="1" applyBorder="1" applyAlignment="1">
      <alignment horizontal="center" vertical="center" wrapText="1"/>
    </xf>
    <xf numFmtId="44" fontId="11" fillId="0" borderId="1" xfId="1" applyFont="1" applyBorder="1" applyAlignment="1">
      <alignment horizontal="center" vertical="center" wrapText="1"/>
    </xf>
    <xf numFmtId="0" fontId="28" fillId="9" borderId="1" xfId="0" applyFont="1" applyFill="1" applyBorder="1" applyAlignment="1">
      <alignment horizontal="center" vertical="center" wrapText="1"/>
    </xf>
    <xf numFmtId="4" fontId="29" fillId="2" borderId="1" xfId="2" applyNumberFormat="1" applyFont="1" applyFill="1" applyBorder="1" applyAlignment="1">
      <alignment horizontal="center" vertical="center"/>
    </xf>
    <xf numFmtId="4" fontId="30" fillId="0" borderId="1" xfId="0" applyNumberFormat="1" applyFont="1" applyBorder="1" applyAlignment="1">
      <alignment horizontal="center" vertical="center"/>
    </xf>
    <xf numFmtId="2" fontId="29" fillId="0" borderId="1" xfId="7" applyNumberFormat="1" applyFont="1" applyBorder="1" applyAlignment="1">
      <alignment horizontal="center" vertical="center"/>
    </xf>
    <xf numFmtId="0" fontId="28" fillId="9" borderId="1" xfId="0" applyFont="1" applyFill="1" applyBorder="1" applyAlignment="1">
      <alignment horizontal="center" vertical="center"/>
    </xf>
    <xf numFmtId="0" fontId="0" fillId="0" borderId="0" xfId="0"/>
    <xf numFmtId="0" fontId="33" fillId="11" borderId="45" xfId="0" applyFont="1" applyFill="1" applyBorder="1" applyAlignment="1">
      <alignment horizontal="center" vertical="top" wrapText="1"/>
    </xf>
    <xf numFmtId="0" fontId="33" fillId="11" borderId="45" xfId="0" applyFont="1" applyFill="1" applyBorder="1" applyAlignment="1">
      <alignment horizontal="right" vertical="top" wrapText="1"/>
    </xf>
    <xf numFmtId="4" fontId="33" fillId="11" borderId="45" xfId="0" applyNumberFormat="1" applyFont="1" applyFill="1" applyBorder="1" applyAlignment="1">
      <alignment horizontal="right" vertical="top" wrapText="1"/>
    </xf>
    <xf numFmtId="0" fontId="0" fillId="0" borderId="0" xfId="0" applyAlignment="1">
      <alignment horizontal="center" vertical="center"/>
    </xf>
    <xf numFmtId="4" fontId="35" fillId="2" borderId="1" xfId="2" applyNumberFormat="1" applyFont="1" applyFill="1" applyBorder="1" applyAlignment="1">
      <alignment horizontal="center" vertical="center"/>
    </xf>
    <xf numFmtId="4" fontId="35" fillId="0" borderId="1" xfId="0" applyNumberFormat="1" applyFont="1" applyBorder="1" applyAlignment="1">
      <alignment horizontal="center" vertical="center"/>
    </xf>
    <xf numFmtId="2" fontId="35" fillId="0" borderId="1" xfId="7" applyNumberFormat="1" applyFont="1" applyBorder="1" applyAlignment="1">
      <alignment horizontal="center" vertical="center"/>
    </xf>
    <xf numFmtId="0" fontId="37" fillId="0" borderId="0" xfId="0" applyFont="1"/>
    <xf numFmtId="0" fontId="31" fillId="10" borderId="45" xfId="0" applyFont="1" applyFill="1" applyBorder="1" applyAlignment="1">
      <alignment horizontal="center" vertical="top" wrapText="1"/>
    </xf>
    <xf numFmtId="166" fontId="33" fillId="11" borderId="45" xfId="0" applyNumberFormat="1" applyFont="1" applyFill="1" applyBorder="1" applyAlignment="1">
      <alignment horizontal="right" vertical="top" wrapText="1"/>
    </xf>
    <xf numFmtId="0" fontId="34" fillId="12" borderId="45" xfId="0" applyFont="1" applyFill="1" applyBorder="1" applyAlignment="1">
      <alignment horizontal="right" vertical="top" wrapText="1"/>
    </xf>
    <xf numFmtId="0" fontId="34" fillId="12" borderId="45" xfId="0" applyFont="1" applyFill="1" applyBorder="1" applyAlignment="1">
      <alignment horizontal="center" vertical="top" wrapText="1"/>
    </xf>
    <xf numFmtId="166" fontId="34" fillId="12" borderId="45" xfId="0" applyNumberFormat="1" applyFont="1" applyFill="1" applyBorder="1" applyAlignment="1">
      <alignment horizontal="right" vertical="top" wrapText="1"/>
    </xf>
    <xf numFmtId="4" fontId="34" fillId="12" borderId="45" xfId="0" applyNumberFormat="1" applyFont="1" applyFill="1" applyBorder="1" applyAlignment="1">
      <alignment horizontal="right" vertical="top" wrapText="1"/>
    </xf>
    <xf numFmtId="0" fontId="33" fillId="11" borderId="46" xfId="0" applyFont="1" applyFill="1" applyBorder="1" applyAlignment="1">
      <alignment horizontal="left" vertical="top" wrapText="1"/>
    </xf>
    <xf numFmtId="0" fontId="33" fillId="13" borderId="45" xfId="0" applyFont="1" applyFill="1" applyBorder="1" applyAlignment="1">
      <alignment horizontal="left" vertical="top" wrapText="1"/>
    </xf>
    <xf numFmtId="0" fontId="33" fillId="13" borderId="45" xfId="0" applyFont="1" applyFill="1" applyBorder="1" applyAlignment="1">
      <alignment horizontal="center" vertical="top" wrapText="1"/>
    </xf>
    <xf numFmtId="0" fontId="33" fillId="13" borderId="45" xfId="0" applyFont="1" applyFill="1" applyBorder="1" applyAlignment="1">
      <alignment horizontal="right" vertical="top" wrapText="1"/>
    </xf>
    <xf numFmtId="4" fontId="33" fillId="13" borderId="45" xfId="0" applyNumberFormat="1" applyFont="1" applyFill="1" applyBorder="1" applyAlignment="1">
      <alignment horizontal="right" vertical="top" wrapText="1"/>
    </xf>
    <xf numFmtId="0" fontId="31" fillId="10" borderId="12" xfId="0" applyFont="1" applyFill="1" applyBorder="1" applyAlignment="1">
      <alignment horizontal="center" vertical="center" wrapText="1"/>
    </xf>
    <xf numFmtId="0" fontId="32" fillId="10" borderId="12" xfId="0" applyFont="1" applyFill="1" applyBorder="1" applyAlignment="1">
      <alignment horizontal="center" vertical="center" wrapText="1"/>
    </xf>
    <xf numFmtId="165" fontId="33" fillId="11" borderId="48" xfId="0" applyNumberFormat="1" applyFont="1" applyFill="1" applyBorder="1" applyAlignment="1">
      <alignment horizontal="right" vertical="top" wrapText="1"/>
    </xf>
    <xf numFmtId="0" fontId="34" fillId="10" borderId="12" xfId="0" applyFont="1" applyFill="1" applyBorder="1" applyAlignment="1">
      <alignment horizontal="center" vertical="center" wrapText="1"/>
    </xf>
    <xf numFmtId="0" fontId="34" fillId="10" borderId="0" xfId="0" applyFont="1" applyFill="1" applyBorder="1" applyAlignment="1">
      <alignment horizontal="center" vertical="top" wrapText="1"/>
    </xf>
    <xf numFmtId="0" fontId="34" fillId="10" borderId="13" xfId="0" applyFont="1" applyFill="1" applyBorder="1" applyAlignment="1">
      <alignment horizontal="center" vertical="top" wrapText="1"/>
    </xf>
    <xf numFmtId="0" fontId="34" fillId="10" borderId="0" xfId="0" applyFont="1" applyFill="1" applyBorder="1" applyAlignment="1">
      <alignment horizontal="left" vertical="top" wrapText="1"/>
    </xf>
    <xf numFmtId="0" fontId="32" fillId="10" borderId="31" xfId="0" applyFont="1" applyFill="1" applyBorder="1" applyAlignment="1">
      <alignment horizontal="center" vertical="top" wrapText="1"/>
    </xf>
    <xf numFmtId="0" fontId="32" fillId="10" borderId="32" xfId="0" applyFont="1" applyFill="1" applyBorder="1" applyAlignment="1">
      <alignment horizontal="center" vertical="top" wrapText="1"/>
    </xf>
    <xf numFmtId="0" fontId="31" fillId="10" borderId="12" xfId="0" applyFont="1" applyFill="1" applyBorder="1" applyAlignment="1">
      <alignment horizontal="left" vertical="top" wrapText="1"/>
    </xf>
    <xf numFmtId="0" fontId="32" fillId="10" borderId="12" xfId="0" applyFont="1" applyFill="1" applyBorder="1" applyAlignment="1">
      <alignment horizontal="left" vertical="top" wrapText="1"/>
    </xf>
    <xf numFmtId="0" fontId="31" fillId="10" borderId="47" xfId="0" applyFont="1" applyFill="1" applyBorder="1" applyAlignment="1">
      <alignment horizontal="left" vertical="top" wrapText="1"/>
    </xf>
    <xf numFmtId="0" fontId="33" fillId="11" borderId="47" xfId="0" applyFont="1" applyFill="1" applyBorder="1" applyAlignment="1">
      <alignment horizontal="left" vertical="top" wrapText="1"/>
    </xf>
    <xf numFmtId="4" fontId="33" fillId="11" borderId="48" xfId="0" applyNumberFormat="1" applyFont="1" applyFill="1" applyBorder="1" applyAlignment="1">
      <alignment horizontal="right" vertical="top" wrapText="1"/>
    </xf>
    <xf numFmtId="0" fontId="34" fillId="12" borderId="47" xfId="0" applyFont="1" applyFill="1" applyBorder="1" applyAlignment="1">
      <alignment horizontal="left" vertical="top" wrapText="1"/>
    </xf>
    <xf numFmtId="4" fontId="34" fillId="12" borderId="48" xfId="0" applyNumberFormat="1" applyFont="1" applyFill="1" applyBorder="1" applyAlignment="1">
      <alignment horizontal="right" vertical="top" wrapText="1"/>
    </xf>
    <xf numFmtId="0" fontId="34" fillId="10" borderId="12" xfId="0" applyFont="1" applyFill="1" applyBorder="1" applyAlignment="1">
      <alignment horizontal="right" vertical="top" wrapText="1"/>
    </xf>
    <xf numFmtId="4" fontId="34" fillId="10" borderId="0" xfId="0" applyNumberFormat="1" applyFont="1" applyFill="1" applyBorder="1" applyAlignment="1">
      <alignment horizontal="right" vertical="top" wrapText="1"/>
    </xf>
    <xf numFmtId="4" fontId="34" fillId="10" borderId="13" xfId="0" applyNumberFormat="1" applyFont="1" applyFill="1" applyBorder="1" applyAlignment="1">
      <alignment horizontal="right" vertical="top" wrapText="1"/>
    </xf>
    <xf numFmtId="166" fontId="32" fillId="10" borderId="0" xfId="0" applyNumberFormat="1" applyFont="1" applyFill="1" applyBorder="1" applyAlignment="1">
      <alignment horizontal="right" vertical="top" wrapText="1"/>
    </xf>
    <xf numFmtId="4" fontId="32" fillId="10" borderId="13" xfId="0" applyNumberFormat="1" applyFont="1" applyFill="1" applyBorder="1" applyAlignment="1">
      <alignment horizontal="right" vertical="top" wrapText="1"/>
    </xf>
    <xf numFmtId="0" fontId="33" fillId="11" borderId="49" xfId="0" applyFont="1" applyFill="1" applyBorder="1" applyAlignment="1">
      <alignment horizontal="left" vertical="top" wrapText="1"/>
    </xf>
    <xf numFmtId="0" fontId="33" fillId="11" borderId="50" xfId="0" applyFont="1" applyFill="1" applyBorder="1" applyAlignment="1">
      <alignment horizontal="left" vertical="top" wrapText="1"/>
    </xf>
    <xf numFmtId="0" fontId="32" fillId="10" borderId="12" xfId="0" applyFont="1" applyFill="1" applyBorder="1" applyAlignment="1">
      <alignment horizontal="center" vertical="top" wrapText="1"/>
    </xf>
    <xf numFmtId="0" fontId="32" fillId="10" borderId="0" xfId="0" applyFont="1" applyFill="1" applyBorder="1" applyAlignment="1">
      <alignment horizontal="center" vertical="top" wrapText="1"/>
    </xf>
    <xf numFmtId="0" fontId="32" fillId="10" borderId="13" xfId="0" applyFont="1" applyFill="1" applyBorder="1" applyAlignment="1">
      <alignment horizontal="center" vertical="top" wrapText="1"/>
    </xf>
    <xf numFmtId="0" fontId="31" fillId="10" borderId="0" xfId="0" applyFont="1" applyFill="1" applyBorder="1" applyAlignment="1">
      <alignment horizontal="right" vertical="top" wrapText="1"/>
    </xf>
    <xf numFmtId="0" fontId="31" fillId="10" borderId="0" xfId="0" applyFont="1" applyFill="1" applyBorder="1" applyAlignment="1">
      <alignment horizontal="center" vertical="top" wrapText="1"/>
    </xf>
    <xf numFmtId="0" fontId="33" fillId="11" borderId="0" xfId="0" applyFont="1" applyFill="1" applyBorder="1" applyAlignment="1">
      <alignment horizontal="right" vertical="top" wrapText="1"/>
    </xf>
    <xf numFmtId="0" fontId="33" fillId="11" borderId="0" xfId="0" applyFont="1" applyFill="1" applyBorder="1" applyAlignment="1">
      <alignment horizontal="center" vertical="top" wrapText="1"/>
    </xf>
    <xf numFmtId="166" fontId="33" fillId="11" borderId="0" xfId="0" applyNumberFormat="1" applyFont="1" applyFill="1" applyBorder="1" applyAlignment="1">
      <alignment horizontal="right" vertical="top" wrapText="1"/>
    </xf>
    <xf numFmtId="4" fontId="33" fillId="11" borderId="0" xfId="0" applyNumberFormat="1" applyFont="1" applyFill="1" applyBorder="1" applyAlignment="1">
      <alignment horizontal="right" vertical="top" wrapText="1"/>
    </xf>
    <xf numFmtId="0" fontId="34" fillId="12" borderId="0" xfId="0" applyFont="1" applyFill="1" applyBorder="1" applyAlignment="1">
      <alignment horizontal="right" vertical="top" wrapText="1"/>
    </xf>
    <xf numFmtId="0" fontId="34" fillId="12" borderId="0" xfId="0" applyFont="1" applyFill="1" applyBorder="1" applyAlignment="1">
      <alignment horizontal="center" vertical="top" wrapText="1"/>
    </xf>
    <xf numFmtId="166" fontId="34" fillId="12" borderId="0" xfId="0" applyNumberFormat="1" applyFont="1" applyFill="1" applyBorder="1" applyAlignment="1">
      <alignment horizontal="right" vertical="top" wrapText="1"/>
    </xf>
    <xf numFmtId="4" fontId="34" fillId="12" borderId="0" xfId="0" applyNumberFormat="1" applyFont="1" applyFill="1" applyBorder="1" applyAlignment="1">
      <alignment horizontal="right" vertical="top" wrapText="1"/>
    </xf>
    <xf numFmtId="0" fontId="31" fillId="10" borderId="13" xfId="0" applyFont="1" applyFill="1" applyBorder="1" applyAlignment="1">
      <alignment horizontal="right" vertical="top" wrapText="1"/>
    </xf>
    <xf numFmtId="0" fontId="33" fillId="11" borderId="12" xfId="0" applyFont="1" applyFill="1" applyBorder="1" applyAlignment="1">
      <alignment horizontal="left" vertical="top" wrapText="1"/>
    </xf>
    <xf numFmtId="4" fontId="33" fillId="11" borderId="13" xfId="0" applyNumberFormat="1" applyFont="1" applyFill="1" applyBorder="1" applyAlignment="1">
      <alignment horizontal="right" vertical="top" wrapText="1"/>
    </xf>
    <xf numFmtId="0" fontId="34" fillId="12" borderId="12" xfId="0" applyFont="1" applyFill="1" applyBorder="1" applyAlignment="1">
      <alignment horizontal="left" vertical="top" wrapText="1"/>
    </xf>
    <xf numFmtId="4" fontId="34" fillId="12" borderId="13" xfId="0" applyNumberFormat="1" applyFont="1" applyFill="1" applyBorder="1" applyAlignment="1">
      <alignment horizontal="right" vertical="top" wrapText="1"/>
    </xf>
    <xf numFmtId="0" fontId="33" fillId="11" borderId="13" xfId="0" applyFont="1" applyFill="1" applyBorder="1" applyAlignment="1">
      <alignment horizontal="left" vertical="top" wrapText="1"/>
    </xf>
    <xf numFmtId="0" fontId="33" fillId="13" borderId="47" xfId="0" applyFont="1" applyFill="1" applyBorder="1" applyAlignment="1">
      <alignment horizontal="left" vertical="top" wrapText="1"/>
    </xf>
    <xf numFmtId="0" fontId="31" fillId="10" borderId="0" xfId="0" applyFont="1" applyFill="1" applyBorder="1" applyAlignment="1">
      <alignment horizontal="center" vertical="center" wrapText="1"/>
    </xf>
    <xf numFmtId="0" fontId="31" fillId="10" borderId="13" xfId="0" applyFont="1" applyFill="1" applyBorder="1" applyAlignment="1">
      <alignment horizontal="center" vertical="center" wrapText="1"/>
    </xf>
    <xf numFmtId="0" fontId="33" fillId="11" borderId="12" xfId="0" applyFont="1" applyFill="1" applyBorder="1" applyAlignment="1">
      <alignment horizontal="center" vertical="center" wrapText="1"/>
    </xf>
    <xf numFmtId="165" fontId="33" fillId="11" borderId="13" xfId="0" applyNumberFormat="1" applyFont="1" applyFill="1" applyBorder="1" applyAlignment="1">
      <alignment horizontal="right" vertical="top" wrapText="1"/>
    </xf>
    <xf numFmtId="0" fontId="32" fillId="10" borderId="30" xfId="0" applyFont="1" applyFill="1" applyBorder="1" applyAlignment="1">
      <alignment horizontal="center" vertical="top" wrapText="1"/>
    </xf>
    <xf numFmtId="0" fontId="31" fillId="10" borderId="51" xfId="0" applyFont="1" applyFill="1" applyBorder="1" applyAlignment="1">
      <alignment horizontal="left" vertical="top" wrapText="1"/>
    </xf>
    <xf numFmtId="0" fontId="31" fillId="10" borderId="52" xfId="0" applyFont="1" applyFill="1" applyBorder="1" applyAlignment="1">
      <alignment horizontal="right" vertical="top" wrapText="1"/>
    </xf>
    <xf numFmtId="0" fontId="31" fillId="10" borderId="52" xfId="0" applyFont="1" applyFill="1" applyBorder="1" applyAlignment="1">
      <alignment horizontal="center" vertical="top" wrapText="1"/>
    </xf>
    <xf numFmtId="0" fontId="31" fillId="10" borderId="53" xfId="0" applyFont="1" applyFill="1" applyBorder="1" applyAlignment="1">
      <alignment horizontal="right" vertical="top" wrapText="1"/>
    </xf>
    <xf numFmtId="0" fontId="34" fillId="14" borderId="45" xfId="0" applyFont="1" applyFill="1" applyBorder="1" applyAlignment="1">
      <alignment horizontal="right" vertical="top" wrapText="1"/>
    </xf>
    <xf numFmtId="0" fontId="34" fillId="14" borderId="45" xfId="0" applyFont="1" applyFill="1" applyBorder="1" applyAlignment="1">
      <alignment horizontal="center" vertical="top" wrapText="1"/>
    </xf>
    <xf numFmtId="166" fontId="34" fillId="14" borderId="45" xfId="0" applyNumberFormat="1" applyFont="1" applyFill="1" applyBorder="1" applyAlignment="1">
      <alignment horizontal="right" vertical="top" wrapText="1"/>
    </xf>
    <xf numFmtId="4" fontId="34" fillId="14" borderId="45" xfId="0" applyNumberFormat="1" applyFont="1" applyFill="1" applyBorder="1" applyAlignment="1">
      <alignment horizontal="right" vertical="top" wrapText="1"/>
    </xf>
    <xf numFmtId="0" fontId="34" fillId="14" borderId="47" xfId="0" applyFont="1" applyFill="1" applyBorder="1" applyAlignment="1">
      <alignment horizontal="left" vertical="top" wrapText="1"/>
    </xf>
    <xf numFmtId="4" fontId="34" fillId="14" borderId="48" xfId="0" applyNumberFormat="1" applyFont="1" applyFill="1" applyBorder="1" applyAlignment="1">
      <alignment horizontal="right" vertical="top" wrapText="1"/>
    </xf>
    <xf numFmtId="167" fontId="34" fillId="14" borderId="48" xfId="0" applyNumberFormat="1" applyFont="1" applyFill="1" applyBorder="1" applyAlignment="1">
      <alignment horizontal="right" vertical="top" wrapText="1"/>
    </xf>
    <xf numFmtId="2" fontId="29" fillId="0" borderId="0" xfId="2" applyNumberFormat="1" applyFont="1" applyBorder="1" applyAlignment="1">
      <alignment horizontal="center" vertical="center"/>
    </xf>
    <xf numFmtId="2" fontId="35" fillId="0" borderId="0" xfId="2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left" wrapText="1"/>
    </xf>
    <xf numFmtId="0" fontId="11" fillId="0" borderId="1" xfId="0" applyFont="1" applyBorder="1" applyAlignment="1">
      <alignment horizontal="right"/>
    </xf>
    <xf numFmtId="0" fontId="36" fillId="0" borderId="1" xfId="0" applyFont="1" applyBorder="1" applyAlignment="1">
      <alignment horizontal="left" wrapText="1"/>
    </xf>
    <xf numFmtId="0" fontId="36" fillId="0" borderId="1" xfId="0" applyFont="1" applyBorder="1" applyAlignment="1">
      <alignment horizontal="right"/>
    </xf>
    <xf numFmtId="0" fontId="28" fillId="0" borderId="0" xfId="0" applyFont="1" applyFill="1" applyBorder="1" applyAlignment="1">
      <alignment horizontal="center" vertical="center" wrapText="1"/>
    </xf>
    <xf numFmtId="10" fontId="11" fillId="0" borderId="1" xfId="0" applyNumberFormat="1" applyFont="1" applyBorder="1" applyAlignment="1">
      <alignment horizontal="center" vertical="center" wrapText="1"/>
    </xf>
    <xf numFmtId="168" fontId="32" fillId="10" borderId="0" xfId="0" applyNumberFormat="1" applyFont="1" applyFill="1" applyBorder="1" applyAlignment="1">
      <alignment vertical="top" wrapText="1"/>
    </xf>
    <xf numFmtId="44" fontId="10" fillId="0" borderId="1" xfId="1" applyFont="1" applyBorder="1" applyAlignment="1">
      <alignment horizontal="center" vertical="center" wrapText="1"/>
    </xf>
    <xf numFmtId="44" fontId="38" fillId="0" borderId="1" xfId="1" applyFont="1" applyBorder="1" applyAlignment="1">
      <alignment horizontal="center" vertical="center" wrapText="1"/>
    </xf>
    <xf numFmtId="4" fontId="32" fillId="10" borderId="0" xfId="0" applyNumberFormat="1" applyFont="1" applyFill="1" applyBorder="1" applyAlignment="1">
      <alignment vertical="top" wrapText="1"/>
    </xf>
    <xf numFmtId="0" fontId="32" fillId="10" borderId="0" xfId="0" applyFont="1" applyFill="1" applyBorder="1" applyAlignment="1">
      <alignment vertical="top" wrapText="1"/>
    </xf>
    <xf numFmtId="44" fontId="10" fillId="0" borderId="1" xfId="1" applyNumberFormat="1" applyFont="1" applyBorder="1" applyAlignment="1">
      <alignment horizontal="center" vertical="center" wrapText="1"/>
    </xf>
    <xf numFmtId="44" fontId="10" fillId="0" borderId="1" xfId="1" applyNumberFormat="1" applyFont="1" applyBorder="1" applyAlignment="1">
      <alignment horizontal="right" vertical="center" wrapText="1"/>
    </xf>
    <xf numFmtId="44" fontId="10" fillId="0" borderId="1" xfId="1" applyNumberFormat="1" applyFont="1" applyBorder="1" applyAlignment="1">
      <alignment horizontal="left" vertical="center" wrapText="1"/>
    </xf>
    <xf numFmtId="44" fontId="10" fillId="0" borderId="19" xfId="1" applyFont="1" applyBorder="1" applyAlignment="1">
      <alignment horizontal="center" vertical="center" wrapText="1"/>
    </xf>
    <xf numFmtId="10" fontId="11" fillId="0" borderId="19" xfId="1" applyNumberFormat="1" applyFont="1" applyBorder="1" applyAlignment="1">
      <alignment horizontal="center" vertical="center" wrapText="1"/>
    </xf>
    <xf numFmtId="0" fontId="11" fillId="0" borderId="19" xfId="0" applyFont="1" applyBorder="1" applyAlignment="1">
      <alignment horizontal="center" vertical="center" wrapText="1"/>
    </xf>
    <xf numFmtId="44" fontId="38" fillId="0" borderId="19" xfId="1" applyFont="1" applyBorder="1" applyAlignment="1">
      <alignment horizontal="center" vertical="center" wrapText="1"/>
    </xf>
    <xf numFmtId="44" fontId="9" fillId="0" borderId="54" xfId="1" applyFont="1" applyBorder="1" applyAlignment="1">
      <alignment horizontal="center" vertical="center" wrapText="1"/>
    </xf>
    <xf numFmtId="0" fontId="19" fillId="5" borderId="4" xfId="4" applyNumberFormat="1" applyFont="1" applyFill="1" applyBorder="1" applyAlignment="1">
      <alignment horizontal="center"/>
    </xf>
    <xf numFmtId="0" fontId="34" fillId="10" borderId="12" xfId="0" applyFont="1" applyFill="1" applyBorder="1" applyAlignment="1">
      <alignment horizontal="center" vertical="top" wrapText="1"/>
    </xf>
    <xf numFmtId="0" fontId="0" fillId="0" borderId="0" xfId="0" applyBorder="1"/>
    <xf numFmtId="0" fontId="32" fillId="10" borderId="12" xfId="0" applyFont="1" applyFill="1" applyBorder="1" applyAlignment="1">
      <alignment horizontal="right" vertical="top" wrapText="1"/>
    </xf>
    <xf numFmtId="0" fontId="32" fillId="10" borderId="0" xfId="0" applyFont="1" applyFill="1" applyBorder="1" applyAlignment="1">
      <alignment horizontal="right" vertical="top" wrapText="1"/>
    </xf>
    <xf numFmtId="0" fontId="32" fillId="10" borderId="0" xfId="0" applyFont="1" applyFill="1" applyBorder="1" applyAlignment="1">
      <alignment horizontal="left" vertical="top" wrapText="1"/>
    </xf>
    <xf numFmtId="0" fontId="31" fillId="10" borderId="0" xfId="0" applyFont="1" applyFill="1" applyBorder="1" applyAlignment="1">
      <alignment horizontal="left" vertical="top" wrapText="1"/>
    </xf>
    <xf numFmtId="0" fontId="33" fillId="11" borderId="0" xfId="0" applyFont="1" applyFill="1" applyBorder="1" applyAlignment="1">
      <alignment horizontal="left" vertical="top" wrapText="1"/>
    </xf>
    <xf numFmtId="0" fontId="34" fillId="12" borderId="0" xfId="0" applyFont="1" applyFill="1" applyBorder="1" applyAlignment="1">
      <alignment horizontal="left" vertical="top" wrapText="1"/>
    </xf>
    <xf numFmtId="0" fontId="34" fillId="10" borderId="0" xfId="0" applyFont="1" applyFill="1" applyBorder="1" applyAlignment="1">
      <alignment horizontal="right" vertical="top" wrapText="1"/>
    </xf>
    <xf numFmtId="0" fontId="34" fillId="14" borderId="45" xfId="0" applyFont="1" applyFill="1" applyBorder="1" applyAlignment="1">
      <alignment horizontal="left" vertical="top" wrapText="1"/>
    </xf>
    <xf numFmtId="0" fontId="31" fillId="10" borderId="52" xfId="0" applyFont="1" applyFill="1" applyBorder="1" applyAlignment="1">
      <alignment horizontal="left" vertical="top" wrapText="1"/>
    </xf>
    <xf numFmtId="0" fontId="33" fillId="11" borderId="45" xfId="0" applyFont="1" applyFill="1" applyBorder="1" applyAlignment="1">
      <alignment horizontal="left" vertical="top" wrapText="1"/>
    </xf>
    <xf numFmtId="0" fontId="34" fillId="12" borderId="45" xfId="0" applyFont="1" applyFill="1" applyBorder="1" applyAlignment="1">
      <alignment horizontal="left" vertical="top" wrapText="1"/>
    </xf>
    <xf numFmtId="0" fontId="0" fillId="0" borderId="0" xfId="0"/>
    <xf numFmtId="0" fontId="31" fillId="10" borderId="45" xfId="0" applyFont="1" applyFill="1" applyBorder="1" applyAlignment="1">
      <alignment horizontal="left" vertical="top" wrapText="1"/>
    </xf>
    <xf numFmtId="0" fontId="31" fillId="10" borderId="45" xfId="0" applyFont="1" applyFill="1" applyBorder="1" applyAlignment="1">
      <alignment horizontal="right" vertical="top" wrapText="1"/>
    </xf>
    <xf numFmtId="0" fontId="31" fillId="10" borderId="48" xfId="0" applyFont="1" applyFill="1" applyBorder="1" applyAlignment="1">
      <alignment horizontal="right" vertical="top" wrapText="1"/>
    </xf>
    <xf numFmtId="4" fontId="34" fillId="10" borderId="0" xfId="0" applyNumberFormat="1" applyFont="1" applyFill="1" applyBorder="1" applyAlignment="1">
      <alignment horizontal="center" vertical="top" wrapText="1"/>
    </xf>
    <xf numFmtId="4" fontId="0" fillId="0" borderId="0" xfId="0" applyNumberFormat="1"/>
    <xf numFmtId="168" fontId="0" fillId="0" borderId="0" xfId="0" applyNumberFormat="1"/>
    <xf numFmtId="44" fontId="0" fillId="0" borderId="0" xfId="0" applyNumberFormat="1"/>
    <xf numFmtId="0" fontId="9" fillId="0" borderId="37" xfId="0" applyFont="1" applyBorder="1" applyAlignment="1">
      <alignment horizontal="left" vertical="center" wrapText="1"/>
    </xf>
    <xf numFmtId="44" fontId="38" fillId="0" borderId="38" xfId="1" applyFont="1" applyBorder="1" applyAlignment="1">
      <alignment horizontal="center" vertical="center" wrapText="1"/>
    </xf>
    <xf numFmtId="0" fontId="2" fillId="0" borderId="37" xfId="0" applyFont="1" applyBorder="1" applyAlignment="1">
      <alignment wrapText="1"/>
    </xf>
    <xf numFmtId="0" fontId="9" fillId="0" borderId="55" xfId="0" applyFont="1" applyBorder="1" applyAlignment="1">
      <alignment horizontal="left" vertical="center" wrapText="1"/>
    </xf>
    <xf numFmtId="44" fontId="38" fillId="0" borderId="56" xfId="1" applyFont="1" applyBorder="1" applyAlignment="1">
      <alignment horizontal="center" vertical="center" wrapText="1"/>
    </xf>
    <xf numFmtId="0" fontId="9" fillId="0" borderId="57" xfId="0" applyFont="1" applyBorder="1" applyAlignment="1">
      <alignment horizontal="center" vertical="center" wrapText="1"/>
    </xf>
    <xf numFmtId="0" fontId="9" fillId="0" borderId="24" xfId="0" applyFont="1" applyBorder="1" applyAlignment="1">
      <alignment horizontal="center" vertical="center" wrapText="1"/>
    </xf>
    <xf numFmtId="0" fontId="9" fillId="0" borderId="58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right" vertical="center" wrapText="1"/>
    </xf>
    <xf numFmtId="44" fontId="9" fillId="0" borderId="19" xfId="1" applyFont="1" applyBorder="1" applyAlignment="1">
      <alignment horizontal="center" vertical="center" wrapText="1"/>
    </xf>
    <xf numFmtId="0" fontId="9" fillId="0" borderId="59" xfId="0" applyFont="1" applyBorder="1" applyAlignment="1">
      <alignment vertical="center" wrapText="1"/>
    </xf>
    <xf numFmtId="0" fontId="7" fillId="6" borderId="0" xfId="5" applyFill="1" applyBorder="1"/>
    <xf numFmtId="0" fontId="16" fillId="6" borderId="10" xfId="4" applyNumberFormat="1" applyFont="1" applyFill="1" applyBorder="1" applyAlignment="1">
      <alignment vertical="center" wrapText="1"/>
    </xf>
    <xf numFmtId="0" fontId="0" fillId="0" borderId="17" xfId="0" applyBorder="1"/>
    <xf numFmtId="0" fontId="27" fillId="0" borderId="0" xfId="0" applyFont="1" applyFill="1" applyBorder="1" applyAlignment="1">
      <alignment vertical="center"/>
    </xf>
    <xf numFmtId="0" fontId="3" fillId="3" borderId="10" xfId="0" applyFont="1" applyFill="1" applyBorder="1" applyAlignment="1">
      <alignment vertical="center" wrapText="1"/>
    </xf>
    <xf numFmtId="0" fontId="3" fillId="3" borderId="11" xfId="0" applyFont="1" applyFill="1" applyBorder="1" applyAlignment="1">
      <alignment vertical="center" wrapText="1"/>
    </xf>
    <xf numFmtId="168" fontId="32" fillId="10" borderId="13" xfId="0" applyNumberFormat="1" applyFont="1" applyFill="1" applyBorder="1" applyAlignment="1">
      <alignment vertical="top" wrapText="1"/>
    </xf>
    <xf numFmtId="0" fontId="32" fillId="10" borderId="30" xfId="0" applyFont="1" applyFill="1" applyBorder="1" applyAlignment="1">
      <alignment horizontal="center" vertical="center" wrapText="1"/>
    </xf>
    <xf numFmtId="165" fontId="33" fillId="13" borderId="48" xfId="0" applyNumberFormat="1" applyFont="1" applyFill="1" applyBorder="1" applyAlignment="1">
      <alignment horizontal="right" vertical="top" wrapText="1"/>
    </xf>
    <xf numFmtId="44" fontId="32" fillId="10" borderId="13" xfId="1" applyFont="1" applyFill="1" applyBorder="1" applyAlignment="1">
      <alignment vertical="top" wrapText="1"/>
    </xf>
    <xf numFmtId="0" fontId="0" fillId="0" borderId="0" xfId="0" applyAlignment="1">
      <alignment vertical="center"/>
    </xf>
    <xf numFmtId="4" fontId="34" fillId="12" borderId="60" xfId="0" applyNumberFormat="1" applyFont="1" applyFill="1" applyBorder="1" applyAlignment="1">
      <alignment horizontal="right" vertical="top" wrapText="1"/>
    </xf>
    <xf numFmtId="4" fontId="34" fillId="14" borderId="60" xfId="0" applyNumberFormat="1" applyFont="1" applyFill="1" applyBorder="1" applyAlignment="1">
      <alignment horizontal="right" vertical="top" wrapText="1"/>
    </xf>
    <xf numFmtId="4" fontId="33" fillId="11" borderId="61" xfId="0" applyNumberFormat="1" applyFont="1" applyFill="1" applyBorder="1" applyAlignment="1">
      <alignment horizontal="right" vertical="top" wrapText="1"/>
    </xf>
    <xf numFmtId="4" fontId="33" fillId="11" borderId="60" xfId="0" applyNumberFormat="1" applyFont="1" applyFill="1" applyBorder="1" applyAlignment="1">
      <alignment horizontal="right" vertical="top" wrapText="1"/>
    </xf>
    <xf numFmtId="0" fontId="41" fillId="0" borderId="0" xfId="0" applyFont="1" applyAlignment="1">
      <alignment vertical="center"/>
    </xf>
    <xf numFmtId="0" fontId="32" fillId="10" borderId="30" xfId="0" applyFont="1" applyFill="1" applyBorder="1" applyAlignment="1">
      <alignment horizontal="right" vertical="top" wrapText="1"/>
    </xf>
    <xf numFmtId="0" fontId="32" fillId="10" borderId="31" xfId="0" applyFont="1" applyFill="1" applyBorder="1" applyAlignment="1">
      <alignment horizontal="right" vertical="top" wrapText="1"/>
    </xf>
    <xf numFmtId="166" fontId="32" fillId="10" borderId="31" xfId="0" applyNumberFormat="1" applyFont="1" applyFill="1" applyBorder="1" applyAlignment="1">
      <alignment horizontal="right" vertical="top" wrapText="1"/>
    </xf>
    <xf numFmtId="4" fontId="32" fillId="10" borderId="32" xfId="0" applyNumberFormat="1" applyFont="1" applyFill="1" applyBorder="1" applyAlignment="1">
      <alignment horizontal="right" vertical="top" wrapText="1"/>
    </xf>
    <xf numFmtId="0" fontId="31" fillId="10" borderId="62" xfId="0" applyFont="1" applyFill="1" applyBorder="1" applyAlignment="1">
      <alignment horizontal="center" vertical="top" wrapText="1"/>
    </xf>
    <xf numFmtId="0" fontId="31" fillId="10" borderId="62" xfId="0" applyFont="1" applyFill="1" applyBorder="1" applyAlignment="1">
      <alignment horizontal="right" vertical="top" wrapText="1"/>
    </xf>
    <xf numFmtId="0" fontId="31" fillId="10" borderId="63" xfId="0" applyFont="1" applyFill="1" applyBorder="1" applyAlignment="1">
      <alignment horizontal="right" vertical="top" wrapText="1"/>
    </xf>
    <xf numFmtId="0" fontId="31" fillId="10" borderId="64" xfId="0" applyFont="1" applyFill="1" applyBorder="1" applyAlignment="1">
      <alignment horizontal="left" vertical="top" wrapText="1"/>
    </xf>
    <xf numFmtId="0" fontId="31" fillId="10" borderId="62" xfId="0" applyFont="1" applyFill="1" applyBorder="1" applyAlignment="1">
      <alignment horizontal="left" vertical="top" wrapText="1"/>
    </xf>
    <xf numFmtId="0" fontId="10" fillId="0" borderId="0" xfId="0" applyFont="1" applyFill="1" applyBorder="1" applyAlignment="1">
      <alignment horizontal="left" vertical="center" wrapText="1"/>
    </xf>
    <xf numFmtId="0" fontId="9" fillId="0" borderId="34" xfId="0" applyFont="1" applyBorder="1" applyAlignment="1">
      <alignment horizontal="center" vertical="center" wrapText="1"/>
    </xf>
    <xf numFmtId="0" fontId="9" fillId="0" borderId="35" xfId="0" applyFont="1" applyBorder="1" applyAlignment="1">
      <alignment horizontal="center" vertical="center" wrapText="1"/>
    </xf>
    <xf numFmtId="0" fontId="9" fillId="0" borderId="36" xfId="0" applyFont="1" applyBorder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 wrapText="1"/>
    </xf>
    <xf numFmtId="0" fontId="3" fillId="3" borderId="11" xfId="0" applyFont="1" applyFill="1" applyBorder="1" applyAlignment="1">
      <alignment horizontal="center" vertical="center" wrapText="1"/>
    </xf>
    <xf numFmtId="0" fontId="3" fillId="3" borderId="12" xfId="0" applyFont="1" applyFill="1" applyBorder="1" applyAlignment="1">
      <alignment horizontal="center" vertical="center" wrapText="1"/>
    </xf>
    <xf numFmtId="0" fontId="3" fillId="3" borderId="0" xfId="0" applyFont="1" applyFill="1" applyBorder="1" applyAlignment="1">
      <alignment horizontal="center" vertical="center" wrapText="1"/>
    </xf>
    <xf numFmtId="0" fontId="3" fillId="3" borderId="13" xfId="0" applyFont="1" applyFill="1" applyBorder="1" applyAlignment="1">
      <alignment horizontal="center" vertical="center" wrapText="1"/>
    </xf>
    <xf numFmtId="0" fontId="4" fillId="3" borderId="30" xfId="0" applyFont="1" applyFill="1" applyBorder="1" applyAlignment="1">
      <alignment horizontal="center" vertical="center"/>
    </xf>
    <xf numFmtId="0" fontId="4" fillId="3" borderId="31" xfId="0" applyFont="1" applyFill="1" applyBorder="1" applyAlignment="1">
      <alignment horizontal="center" vertical="center"/>
    </xf>
    <xf numFmtId="0" fontId="4" fillId="3" borderId="32" xfId="0" applyFont="1" applyFill="1" applyBorder="1" applyAlignment="1">
      <alignment horizontal="center" vertical="center"/>
    </xf>
    <xf numFmtId="0" fontId="9" fillId="0" borderId="18" xfId="0" applyFont="1" applyBorder="1" applyAlignment="1">
      <alignment horizontal="right" vertical="center" wrapText="1"/>
    </xf>
    <xf numFmtId="0" fontId="9" fillId="0" borderId="4" xfId="0" applyFont="1" applyBorder="1" applyAlignment="1">
      <alignment horizontal="right" vertical="center" wrapText="1"/>
    </xf>
    <xf numFmtId="0" fontId="3" fillId="3" borderId="28" xfId="0" applyFont="1" applyFill="1" applyBorder="1" applyAlignment="1">
      <alignment horizontal="center" vertical="center" wrapText="1"/>
    </xf>
    <xf numFmtId="0" fontId="3" fillId="3" borderId="29" xfId="0" applyFont="1" applyFill="1" applyBorder="1" applyAlignment="1">
      <alignment horizontal="center" vertical="center" wrapText="1"/>
    </xf>
    <xf numFmtId="0" fontId="3" fillId="3" borderId="33" xfId="0" applyFont="1" applyFill="1" applyBorder="1" applyAlignment="1">
      <alignment horizontal="center" vertical="center" wrapText="1"/>
    </xf>
    <xf numFmtId="0" fontId="19" fillId="5" borderId="18" xfId="4" applyNumberFormat="1" applyFont="1" applyFill="1" applyBorder="1" applyAlignment="1">
      <alignment horizontal="center"/>
    </xf>
    <xf numFmtId="0" fontId="19" fillId="5" borderId="4" xfId="4" applyNumberFormat="1" applyFont="1" applyFill="1" applyBorder="1" applyAlignment="1">
      <alignment horizontal="center"/>
    </xf>
    <xf numFmtId="0" fontId="19" fillId="5" borderId="6" xfId="4" applyNumberFormat="1" applyFont="1" applyFill="1" applyBorder="1" applyAlignment="1">
      <alignment horizontal="center"/>
    </xf>
    <xf numFmtId="0" fontId="23" fillId="6" borderId="0" xfId="5" applyFont="1" applyFill="1" applyBorder="1" applyAlignment="1">
      <alignment horizontal="center" vertical="center"/>
    </xf>
    <xf numFmtId="0" fontId="3" fillId="3" borderId="28" xfId="0" applyFont="1" applyFill="1" applyBorder="1" applyAlignment="1">
      <alignment horizontal="center" vertical="center"/>
    </xf>
    <xf numFmtId="0" fontId="3" fillId="3" borderId="29" xfId="0" applyFont="1" applyFill="1" applyBorder="1" applyAlignment="1">
      <alignment horizontal="center" vertical="center"/>
    </xf>
    <xf numFmtId="0" fontId="3" fillId="3" borderId="33" xfId="0" applyFont="1" applyFill="1" applyBorder="1" applyAlignment="1">
      <alignment horizontal="center" vertical="center"/>
    </xf>
    <xf numFmtId="0" fontId="19" fillId="8" borderId="28" xfId="4" applyNumberFormat="1" applyFont="1" applyFill="1" applyBorder="1" applyAlignment="1">
      <alignment horizontal="right"/>
    </xf>
    <xf numFmtId="0" fontId="19" fillId="8" borderId="29" xfId="4" applyNumberFormat="1" applyFont="1" applyFill="1" applyBorder="1" applyAlignment="1">
      <alignment horizontal="right"/>
    </xf>
    <xf numFmtId="0" fontId="19" fillId="8" borderId="33" xfId="4" applyNumberFormat="1" applyFont="1" applyFill="1" applyBorder="1" applyAlignment="1">
      <alignment horizontal="right"/>
    </xf>
    <xf numFmtId="0" fontId="19" fillId="5" borderId="14" xfId="4" applyNumberFormat="1" applyFont="1" applyFill="1" applyBorder="1" applyAlignment="1">
      <alignment horizontal="right"/>
    </xf>
    <xf numFmtId="0" fontId="19" fillId="5" borderId="2" xfId="4" applyNumberFormat="1" applyFont="1" applyFill="1" applyBorder="1" applyAlignment="1">
      <alignment horizontal="right"/>
    </xf>
    <xf numFmtId="10" fontId="21" fillId="5" borderId="27" xfId="6" applyNumberFormat="1" applyFont="1" applyFill="1" applyBorder="1" applyAlignment="1">
      <alignment horizontal="right"/>
    </xf>
    <xf numFmtId="10" fontId="21" fillId="5" borderId="25" xfId="6" applyNumberFormat="1" applyFont="1" applyFill="1" applyBorder="1" applyAlignment="1">
      <alignment horizontal="right"/>
    </xf>
    <xf numFmtId="0" fontId="16" fillId="4" borderId="10" xfId="4" applyNumberFormat="1" applyFont="1" applyFill="1" applyBorder="1" applyAlignment="1">
      <alignment horizontal="left" vertical="center" wrapText="1"/>
    </xf>
    <xf numFmtId="0" fontId="16" fillId="4" borderId="31" xfId="4" applyNumberFormat="1" applyFont="1" applyFill="1" applyBorder="1" applyAlignment="1">
      <alignment horizontal="left" vertical="center" wrapText="1"/>
    </xf>
    <xf numFmtId="0" fontId="19" fillId="5" borderId="34" xfId="4" applyNumberFormat="1" applyFont="1" applyFill="1" applyBorder="1" applyAlignment="1">
      <alignment horizontal="center" vertical="center" wrapText="1"/>
    </xf>
    <xf numFmtId="0" fontId="19" fillId="5" borderId="35" xfId="4" applyNumberFormat="1" applyFont="1" applyFill="1" applyBorder="1" applyAlignment="1">
      <alignment horizontal="center" vertical="center" wrapText="1"/>
    </xf>
    <xf numFmtId="0" fontId="19" fillId="5" borderId="36" xfId="4" applyNumberFormat="1" applyFont="1" applyFill="1" applyBorder="1" applyAlignment="1">
      <alignment horizontal="center" vertical="center" wrapText="1"/>
    </xf>
    <xf numFmtId="0" fontId="19" fillId="5" borderId="42" xfId="4" applyNumberFormat="1" applyFont="1" applyFill="1" applyBorder="1" applyAlignment="1">
      <alignment horizontal="right"/>
    </xf>
    <xf numFmtId="0" fontId="19" fillId="5" borderId="44" xfId="4" applyNumberFormat="1" applyFont="1" applyFill="1" applyBorder="1" applyAlignment="1">
      <alignment horizontal="right"/>
    </xf>
    <xf numFmtId="0" fontId="19" fillId="5" borderId="43" xfId="4" applyNumberFormat="1" applyFont="1" applyFill="1" applyBorder="1" applyAlignment="1">
      <alignment horizontal="right"/>
    </xf>
    <xf numFmtId="0" fontId="4" fillId="3" borderId="28" xfId="0" applyFont="1" applyFill="1" applyBorder="1" applyAlignment="1">
      <alignment horizontal="center" vertical="center" wrapText="1"/>
    </xf>
    <xf numFmtId="0" fontId="4" fillId="3" borderId="29" xfId="0" applyFont="1" applyFill="1" applyBorder="1" applyAlignment="1">
      <alignment horizontal="center" vertical="center" wrapText="1"/>
    </xf>
    <xf numFmtId="0" fontId="4" fillId="3" borderId="33" xfId="0" applyFont="1" applyFill="1" applyBorder="1" applyAlignment="1">
      <alignment horizontal="center" vertical="center" wrapText="1"/>
    </xf>
    <xf numFmtId="0" fontId="12" fillId="0" borderId="14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0" borderId="15" xfId="0" applyFont="1" applyBorder="1" applyAlignment="1">
      <alignment horizontal="center" vertical="center" wrapText="1"/>
    </xf>
    <xf numFmtId="0" fontId="2" fillId="4" borderId="39" xfId="0" applyFont="1" applyFill="1" applyBorder="1" applyAlignment="1">
      <alignment horizontal="center"/>
    </xf>
    <xf numFmtId="0" fontId="2" fillId="4" borderId="40" xfId="0" applyFont="1" applyFill="1" applyBorder="1" applyAlignment="1">
      <alignment horizontal="center"/>
    </xf>
    <xf numFmtId="0" fontId="2" fillId="4" borderId="28" xfId="0" applyFont="1" applyFill="1" applyBorder="1" applyAlignment="1">
      <alignment horizontal="left" wrapText="1"/>
    </xf>
    <xf numFmtId="0" fontId="2" fillId="4" borderId="29" xfId="0" applyFont="1" applyFill="1" applyBorder="1" applyAlignment="1">
      <alignment horizontal="left" wrapText="1"/>
    </xf>
    <xf numFmtId="0" fontId="2" fillId="4" borderId="33" xfId="0" applyFont="1" applyFill="1" applyBorder="1" applyAlignment="1">
      <alignment horizontal="left" wrapText="1"/>
    </xf>
    <xf numFmtId="0" fontId="39" fillId="6" borderId="0" xfId="4" applyNumberFormat="1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left" wrapText="1"/>
    </xf>
    <xf numFmtId="0" fontId="34" fillId="10" borderId="12" xfId="0" applyFont="1" applyFill="1" applyBorder="1" applyAlignment="1">
      <alignment horizontal="center" vertical="top" wrapText="1"/>
    </xf>
    <xf numFmtId="0" fontId="0" fillId="0" borderId="0" xfId="0" applyBorder="1"/>
    <xf numFmtId="0" fontId="0" fillId="0" borderId="13" xfId="0" applyBorder="1"/>
    <xf numFmtId="0" fontId="31" fillId="10" borderId="28" xfId="0" applyFont="1" applyFill="1" applyBorder="1" applyAlignment="1">
      <alignment horizontal="center" vertical="center" wrapText="1"/>
    </xf>
    <xf numFmtId="0" fontId="0" fillId="0" borderId="29" xfId="0" applyBorder="1" applyAlignment="1">
      <alignment vertical="center"/>
    </xf>
    <xf numFmtId="0" fontId="0" fillId="0" borderId="33" xfId="0" applyBorder="1" applyAlignment="1">
      <alignment vertical="center"/>
    </xf>
    <xf numFmtId="0" fontId="32" fillId="10" borderId="12" xfId="0" applyFont="1" applyFill="1" applyBorder="1" applyAlignment="1">
      <alignment horizontal="right" vertical="top" wrapText="1"/>
    </xf>
    <xf numFmtId="0" fontId="32" fillId="10" borderId="0" xfId="0" applyFont="1" applyFill="1" applyBorder="1" applyAlignment="1">
      <alignment horizontal="right" vertical="top" wrapText="1"/>
    </xf>
    <xf numFmtId="0" fontId="32" fillId="10" borderId="0" xfId="0" applyFont="1" applyFill="1" applyBorder="1" applyAlignment="1">
      <alignment horizontal="left" vertical="top" wrapText="1"/>
    </xf>
    <xf numFmtId="0" fontId="32" fillId="10" borderId="13" xfId="0" applyFont="1" applyFill="1" applyBorder="1" applyAlignment="1">
      <alignment horizontal="left" vertical="top" wrapText="1"/>
    </xf>
    <xf numFmtId="0" fontId="31" fillId="10" borderId="0" xfId="0" applyFont="1" applyFill="1" applyBorder="1" applyAlignment="1">
      <alignment horizontal="left" vertical="top" wrapText="1"/>
    </xf>
    <xf numFmtId="0" fontId="31" fillId="10" borderId="13" xfId="0" applyFont="1" applyFill="1" applyBorder="1" applyAlignment="1">
      <alignment horizontal="left" vertical="top" wrapText="1"/>
    </xf>
    <xf numFmtId="0" fontId="34" fillId="10" borderId="30" xfId="0" applyFont="1" applyFill="1" applyBorder="1" applyAlignment="1">
      <alignment horizontal="center" vertical="top" wrapText="1"/>
    </xf>
    <xf numFmtId="0" fontId="0" fillId="0" borderId="31" xfId="0" applyBorder="1"/>
    <xf numFmtId="0" fontId="0" fillId="0" borderId="32" xfId="0" applyBorder="1"/>
    <xf numFmtId="0" fontId="40" fillId="10" borderId="28" xfId="0" applyFont="1" applyFill="1" applyBorder="1" applyAlignment="1">
      <alignment horizontal="center" vertical="center" wrapText="1"/>
    </xf>
    <xf numFmtId="0" fontId="41" fillId="0" borderId="29" xfId="0" applyFont="1" applyBorder="1" applyAlignment="1">
      <alignment vertical="center"/>
    </xf>
    <xf numFmtId="0" fontId="41" fillId="0" borderId="33" xfId="0" applyFont="1" applyBorder="1" applyAlignment="1">
      <alignment vertical="center"/>
    </xf>
    <xf numFmtId="0" fontId="33" fillId="11" borderId="0" xfId="0" applyFont="1" applyFill="1" applyBorder="1" applyAlignment="1">
      <alignment horizontal="left" vertical="top" wrapText="1"/>
    </xf>
    <xf numFmtId="0" fontId="34" fillId="12" borderId="0" xfId="0" applyFont="1" applyFill="1" applyBorder="1" applyAlignment="1">
      <alignment horizontal="left" vertical="top" wrapText="1"/>
    </xf>
    <xf numFmtId="0" fontId="34" fillId="10" borderId="0" xfId="0" applyFont="1" applyFill="1" applyBorder="1" applyAlignment="1">
      <alignment horizontal="right" vertical="top" wrapText="1"/>
    </xf>
    <xf numFmtId="0" fontId="4" fillId="3" borderId="30" xfId="0" applyFont="1" applyFill="1" applyBorder="1" applyAlignment="1">
      <alignment horizontal="center" vertical="center" wrapText="1"/>
    </xf>
    <xf numFmtId="0" fontId="4" fillId="3" borderId="31" xfId="0" applyFont="1" applyFill="1" applyBorder="1" applyAlignment="1">
      <alignment horizontal="center" vertical="center" wrapText="1"/>
    </xf>
    <xf numFmtId="0" fontId="4" fillId="3" borderId="32" xfId="0" applyFont="1" applyFill="1" applyBorder="1" applyAlignment="1">
      <alignment horizontal="center" vertical="center" wrapText="1"/>
    </xf>
    <xf numFmtId="0" fontId="34" fillId="14" borderId="45" xfId="0" applyFont="1" applyFill="1" applyBorder="1" applyAlignment="1">
      <alignment horizontal="left" vertical="top" wrapText="1"/>
    </xf>
    <xf numFmtId="0" fontId="31" fillId="10" borderId="52" xfId="0" applyFont="1" applyFill="1" applyBorder="1" applyAlignment="1">
      <alignment horizontal="left" vertical="top" wrapText="1"/>
    </xf>
    <xf numFmtId="0" fontId="33" fillId="11" borderId="45" xfId="0" applyFont="1" applyFill="1" applyBorder="1" applyAlignment="1">
      <alignment horizontal="left" vertical="top" wrapText="1"/>
    </xf>
    <xf numFmtId="0" fontId="34" fillId="12" borderId="45" xfId="0" applyFont="1" applyFill="1" applyBorder="1" applyAlignment="1">
      <alignment horizontal="left" vertical="top" wrapText="1"/>
    </xf>
    <xf numFmtId="0" fontId="4" fillId="3" borderId="17" xfId="0" applyFont="1" applyFill="1" applyBorder="1" applyAlignment="1">
      <alignment horizontal="center" vertical="center" wrapText="1"/>
    </xf>
    <xf numFmtId="0" fontId="3" fillId="3" borderId="17" xfId="0" applyFont="1" applyFill="1" applyBorder="1" applyAlignment="1">
      <alignment horizontal="center" vertical="center" wrapText="1"/>
    </xf>
    <xf numFmtId="0" fontId="31" fillId="10" borderId="45" xfId="0" applyFont="1" applyFill="1" applyBorder="1" applyAlignment="1">
      <alignment horizontal="left" vertical="top" wrapText="1"/>
    </xf>
    <xf numFmtId="0" fontId="31" fillId="10" borderId="62" xfId="0" applyFont="1" applyFill="1" applyBorder="1" applyAlignment="1">
      <alignment horizontal="left" vertical="top" wrapText="1"/>
    </xf>
    <xf numFmtId="0" fontId="31" fillId="10" borderId="45" xfId="0" applyFont="1" applyFill="1" applyBorder="1" applyAlignment="1">
      <alignment horizontal="right" vertical="top" wrapText="1"/>
    </xf>
    <xf numFmtId="0" fontId="31" fillId="10" borderId="47" xfId="0" applyFont="1" applyFill="1" applyBorder="1" applyAlignment="1">
      <alignment horizontal="center" vertical="center" wrapText="1"/>
    </xf>
    <xf numFmtId="0" fontId="31" fillId="10" borderId="48" xfId="0" applyFont="1" applyFill="1" applyBorder="1" applyAlignment="1">
      <alignment horizontal="right" vertical="top" wrapText="1"/>
    </xf>
  </cellXfs>
  <cellStyles count="12">
    <cellStyle name="Moeda" xfId="1" builtinId="4"/>
    <cellStyle name="Moeda 2" xfId="10" xr:uid="{00000000-0005-0000-0000-000001000000}"/>
    <cellStyle name="Normal" xfId="0" builtinId="0"/>
    <cellStyle name="Normal 2" xfId="3" xr:uid="{00000000-0005-0000-0000-000003000000}"/>
    <cellStyle name="Normal 2 2 2" xfId="9" xr:uid="{00000000-0005-0000-0000-000004000000}"/>
    <cellStyle name="Normal 5" xfId="5" xr:uid="{00000000-0005-0000-0000-000005000000}"/>
    <cellStyle name="Normal 6" xfId="8" xr:uid="{00000000-0005-0000-0000-000006000000}"/>
    <cellStyle name="Porcentagem" xfId="7" builtinId="5"/>
    <cellStyle name="Porcentagem 2" xfId="11" xr:uid="{00000000-0005-0000-0000-000008000000}"/>
    <cellStyle name="Porcentagem 3" xfId="6" xr:uid="{00000000-0005-0000-0000-000009000000}"/>
    <cellStyle name="TableStyleLight1" xfId="4" xr:uid="{00000000-0005-0000-0000-00000A000000}"/>
    <cellStyle name="Vírgula 2" xfId="2" xr:uid="{00000000-0005-0000-0000-00000B000000}"/>
  </cellStyles>
  <dxfs count="0"/>
  <tableStyles count="0" defaultTableStyle="TableStyleMedium2" defaultPivotStyle="PivotStyleLight16"/>
  <colors>
    <mruColors>
      <color rgb="FFB7B7A3"/>
      <color rgb="FFA6A9B4"/>
      <color rgb="FFDDE1E3"/>
      <color rgb="FFCCECF4"/>
      <color rgb="FFACE1EE"/>
      <color rgb="FF81D2E5"/>
      <color rgb="FF6699FF"/>
      <color rgb="FFFFFFFF"/>
      <color rgb="FFC5E4BA"/>
      <color rgb="FFDBECD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0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241790</xdr:colOff>
      <xdr:row>22</xdr:row>
      <xdr:rowOff>180976</xdr:rowOff>
    </xdr:from>
    <xdr:to>
      <xdr:col>3</xdr:col>
      <xdr:colOff>527540</xdr:colOff>
      <xdr:row>24</xdr:row>
      <xdr:rowOff>254246</xdr:rowOff>
    </xdr:to>
    <xdr:pic>
      <xdr:nvPicPr>
        <xdr:cNvPr id="1025" name="Picture 1">
          <a:extLst>
            <a:ext uri="{FF2B5EF4-FFF2-40B4-BE49-F238E27FC236}">
              <a16:creationId xmlns:a16="http://schemas.microsoft.com/office/drawing/2014/main" id="{00000000-0008-0000-03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249367" y="5148630"/>
          <a:ext cx="2117481" cy="520212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.v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.v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8.v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9.v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0.v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1.v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2.v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3.v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4.vml"/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3"/>
  <sheetViews>
    <sheetView view="pageBreakPreview" zoomScale="115" zoomScaleNormal="100" zoomScaleSheetLayoutView="115" workbookViewId="0">
      <selection sqref="A1:I1"/>
    </sheetView>
  </sheetViews>
  <sheetFormatPr defaultRowHeight="15" x14ac:dyDescent="0.25"/>
  <cols>
    <col min="1" max="1" width="25.7109375" customWidth="1"/>
    <col min="2" max="2" width="19.85546875" customWidth="1"/>
    <col min="3" max="3" width="19.28515625" style="61" customWidth="1"/>
    <col min="4" max="4" width="9.28515625" customWidth="1"/>
    <col min="5" max="5" width="11.7109375" customWidth="1"/>
    <col min="6" max="6" width="11.85546875" customWidth="1"/>
    <col min="7" max="7" width="8.85546875" style="61" customWidth="1"/>
    <col min="8" max="8" width="17.85546875" customWidth="1"/>
    <col min="9" max="9" width="18.42578125" style="61" customWidth="1"/>
    <col min="10" max="10" width="14.28515625" bestFit="1" customWidth="1"/>
  </cols>
  <sheetData>
    <row r="1" spans="1:9" ht="15.75" x14ac:dyDescent="0.25">
      <c r="A1" s="223" t="s">
        <v>2</v>
      </c>
      <c r="B1" s="224"/>
      <c r="C1" s="224"/>
      <c r="D1" s="224"/>
      <c r="E1" s="224"/>
      <c r="F1" s="224"/>
      <c r="G1" s="224"/>
      <c r="H1" s="224"/>
      <c r="I1" s="225"/>
    </row>
    <row r="2" spans="1:9" ht="21" customHeight="1" x14ac:dyDescent="0.25">
      <c r="A2" s="226" t="s">
        <v>752</v>
      </c>
      <c r="B2" s="227"/>
      <c r="C2" s="227"/>
      <c r="D2" s="227"/>
      <c r="E2" s="227"/>
      <c r="F2" s="227"/>
      <c r="G2" s="227"/>
      <c r="H2" s="227"/>
      <c r="I2" s="228"/>
    </row>
    <row r="3" spans="1:9" ht="20.25" customHeight="1" thickBot="1" x14ac:dyDescent="0.3">
      <c r="A3" s="229" t="s">
        <v>751</v>
      </c>
      <c r="B3" s="230"/>
      <c r="C3" s="230"/>
      <c r="D3" s="230"/>
      <c r="E3" s="230"/>
      <c r="F3" s="230"/>
      <c r="G3" s="230"/>
      <c r="H3" s="230"/>
      <c r="I3" s="231"/>
    </row>
    <row r="4" spans="1:9" ht="48.75" customHeight="1" x14ac:dyDescent="0.25">
      <c r="A4" s="188" t="s">
        <v>3</v>
      </c>
      <c r="B4" s="189" t="s">
        <v>756</v>
      </c>
      <c r="C4" s="189" t="s">
        <v>755</v>
      </c>
      <c r="D4" s="189" t="s">
        <v>56</v>
      </c>
      <c r="E4" s="189" t="s">
        <v>748</v>
      </c>
      <c r="F4" s="189" t="s">
        <v>749</v>
      </c>
      <c r="G4" s="189" t="s">
        <v>828</v>
      </c>
      <c r="H4" s="189" t="s">
        <v>753</v>
      </c>
      <c r="I4" s="190" t="s">
        <v>754</v>
      </c>
    </row>
    <row r="5" spans="1:9" ht="31.5" x14ac:dyDescent="0.25">
      <c r="A5" s="183" t="s">
        <v>743</v>
      </c>
      <c r="B5" s="153">
        <f>'Mão de Obra'!$J$20</f>
        <v>41088.839999999997</v>
      </c>
      <c r="C5" s="149">
        <f>B5/12</f>
        <v>3424.0699999999997</v>
      </c>
      <c r="D5" s="54">
        <v>0.29070000000000001</v>
      </c>
      <c r="E5" s="54" t="s">
        <v>750</v>
      </c>
      <c r="F5" s="4" t="s">
        <v>750</v>
      </c>
      <c r="G5" s="4">
        <v>12</v>
      </c>
      <c r="H5" s="150">
        <f>'Mão de Obra'!$J$20+'Mão de Obra'!$J$21</f>
        <v>53023.360000000001</v>
      </c>
      <c r="I5" s="184">
        <f>H5/12</f>
        <v>4418.6133333333337</v>
      </c>
    </row>
    <row r="6" spans="1:9" ht="25.5" customHeight="1" x14ac:dyDescent="0.25">
      <c r="A6" s="183" t="s">
        <v>744</v>
      </c>
      <c r="B6" s="154">
        <f>Insumos!$J$62</f>
        <v>12324.53</v>
      </c>
      <c r="C6" s="149">
        <f t="shared" ref="C6:C10" si="0">B6/12</f>
        <v>1027.0441666666668</v>
      </c>
      <c r="D6" s="54" t="s">
        <v>750</v>
      </c>
      <c r="E6" s="55" t="s">
        <v>750</v>
      </c>
      <c r="F6" s="147">
        <f>'BDI Materiais '!H25</f>
        <v>0.18379999999999999</v>
      </c>
      <c r="G6" s="4">
        <v>12</v>
      </c>
      <c r="H6" s="150">
        <f>Insumos!$J$62+Insumos!$J$63</f>
        <v>14585.16</v>
      </c>
      <c r="I6" s="184">
        <f t="shared" ref="I6:I10" si="1">H6/12</f>
        <v>1215.43</v>
      </c>
    </row>
    <row r="7" spans="1:9" ht="36" customHeight="1" x14ac:dyDescent="0.25">
      <c r="A7" s="185" t="s">
        <v>747</v>
      </c>
      <c r="B7" s="155">
        <f>'Man. Predial Sinté-Mão de Obra'!$J$74</f>
        <v>33059.33</v>
      </c>
      <c r="C7" s="149">
        <f t="shared" si="0"/>
        <v>2754.9441666666667</v>
      </c>
      <c r="D7" s="54" t="s">
        <v>750</v>
      </c>
      <c r="E7" s="54">
        <f>'BDI Serviços'!$H$25</f>
        <v>0.26190000000000002</v>
      </c>
      <c r="F7" s="4" t="s">
        <v>750</v>
      </c>
      <c r="G7" s="4">
        <v>12</v>
      </c>
      <c r="H7" s="150">
        <f>'Man. Predial Sinté-Mão de Obra'!$J$74+'Man. Predial Sinté-Mão de Obra'!$J$75</f>
        <v>41712.44</v>
      </c>
      <c r="I7" s="184">
        <f t="shared" si="1"/>
        <v>3476.0366666666669</v>
      </c>
    </row>
    <row r="8" spans="1:9" ht="48" customHeight="1" x14ac:dyDescent="0.25">
      <c r="A8" s="183" t="s">
        <v>177</v>
      </c>
      <c r="B8" s="153">
        <f>'Serv. Gerenc. Facilities'!$J$15</f>
        <v>5512.92</v>
      </c>
      <c r="C8" s="149">
        <f t="shared" si="0"/>
        <v>459.41</v>
      </c>
      <c r="D8" s="54" t="s">
        <v>750</v>
      </c>
      <c r="E8" s="54">
        <f>'BDI Serviços'!$H$25</f>
        <v>0.26190000000000002</v>
      </c>
      <c r="F8" s="4" t="s">
        <v>750</v>
      </c>
      <c r="G8" s="4">
        <v>12</v>
      </c>
      <c r="H8" s="150">
        <f>'Serv. Gerenc. Facilities'!$J$15+'Serv. Gerenc. Facilities'!$J$16</f>
        <v>6956.64</v>
      </c>
      <c r="I8" s="184">
        <f t="shared" si="1"/>
        <v>579.72</v>
      </c>
    </row>
    <row r="9" spans="1:9" ht="50.25" customHeight="1" x14ac:dyDescent="0.25">
      <c r="A9" s="183" t="s">
        <v>745</v>
      </c>
      <c r="B9" s="149">
        <f>'Manut. Prevent Sintét - Ar Cond'!$J$10</f>
        <v>2746.56</v>
      </c>
      <c r="C9" s="149">
        <f t="shared" si="0"/>
        <v>228.88</v>
      </c>
      <c r="D9" s="54" t="s">
        <v>750</v>
      </c>
      <c r="E9" s="54">
        <f>'BDI Serviços'!$H$25</f>
        <v>0.26190000000000002</v>
      </c>
      <c r="F9" s="4" t="s">
        <v>750</v>
      </c>
      <c r="G9" s="4">
        <v>12</v>
      </c>
      <c r="H9" s="150">
        <f>'Manut. Prevent Sintét - Ar Cond'!$J$10+'Manut. Prevent Sintét - Ar Cond'!$J$11</f>
        <v>3465.84</v>
      </c>
      <c r="I9" s="184">
        <f t="shared" si="1"/>
        <v>288.82</v>
      </c>
    </row>
    <row r="10" spans="1:9" ht="33.75" customHeight="1" thickBot="1" x14ac:dyDescent="0.3">
      <c r="A10" s="186" t="s">
        <v>746</v>
      </c>
      <c r="B10" s="156">
        <f>'Serv. Limpeza - Sintético'!$J$10</f>
        <v>13982.16</v>
      </c>
      <c r="C10" s="156">
        <f t="shared" si="0"/>
        <v>1165.18</v>
      </c>
      <c r="D10" s="157" t="s">
        <v>750</v>
      </c>
      <c r="E10" s="157">
        <f>'BDI Serviços'!$H$25</f>
        <v>0.26190000000000002</v>
      </c>
      <c r="F10" s="158" t="s">
        <v>750</v>
      </c>
      <c r="G10" s="4">
        <v>12</v>
      </c>
      <c r="H10" s="159">
        <f>'Serv. Limpeza - Sintético'!$J$10+'Serv. Limpeza - Sintético'!$J$11</f>
        <v>17644.080000000002</v>
      </c>
      <c r="I10" s="187">
        <f t="shared" si="1"/>
        <v>1470.3400000000001</v>
      </c>
    </row>
    <row r="11" spans="1:9" ht="20.25" customHeight="1" x14ac:dyDescent="0.25">
      <c r="A11" s="220" t="s">
        <v>829</v>
      </c>
      <c r="B11" s="221"/>
      <c r="C11" s="221"/>
      <c r="D11" s="221"/>
      <c r="E11" s="221"/>
      <c r="F11" s="221"/>
      <c r="G11" s="221"/>
      <c r="H11" s="222"/>
      <c r="I11" s="160">
        <f>SUM(I5:I10)</f>
        <v>11448.960000000001</v>
      </c>
    </row>
    <row r="12" spans="1:9" ht="23.25" customHeight="1" x14ac:dyDescent="0.25">
      <c r="A12" s="232" t="s">
        <v>826</v>
      </c>
      <c r="B12" s="233"/>
      <c r="C12" s="233"/>
      <c r="D12" s="233"/>
      <c r="E12" s="233"/>
      <c r="F12" s="233"/>
      <c r="G12" s="191"/>
      <c r="H12" s="192">
        <f>SUM(H5:H10)</f>
        <v>137387.52000000002</v>
      </c>
      <c r="I12" s="193"/>
    </row>
    <row r="13" spans="1:9" ht="58.5" customHeight="1" x14ac:dyDescent="0.25">
      <c r="A13" s="219" t="s">
        <v>827</v>
      </c>
      <c r="B13" s="219"/>
      <c r="C13" s="219"/>
      <c r="D13" s="219"/>
      <c r="E13" s="219"/>
      <c r="F13" s="219"/>
      <c r="G13" s="219"/>
      <c r="H13" s="219"/>
      <c r="I13" s="219"/>
    </row>
  </sheetData>
  <mergeCells count="6">
    <mergeCell ref="A13:I13"/>
    <mergeCell ref="A11:H11"/>
    <mergeCell ref="A1:I1"/>
    <mergeCell ref="A2:I2"/>
    <mergeCell ref="A3:I3"/>
    <mergeCell ref="A12:F12"/>
  </mergeCells>
  <printOptions horizontalCentered="1"/>
  <pageMargins left="0.23622047244094491" right="0.23622047244094491" top="0.94488188976377963" bottom="0.74803149606299213" header="0.31496062992125984" footer="0.31496062992125984"/>
  <pageSetup paperSize="9" scale="70" orientation="landscape" r:id="rId1"/>
  <headerFooter>
    <oddFooter>&amp;L&amp;G</oddFoot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35"/>
  <sheetViews>
    <sheetView view="pageBreakPreview" topLeftCell="A4" zoomScaleNormal="100" zoomScaleSheetLayoutView="100" workbookViewId="0">
      <selection activeCell="P23" sqref="P23"/>
    </sheetView>
  </sheetViews>
  <sheetFormatPr defaultRowHeight="15" x14ac:dyDescent="0.25"/>
  <cols>
    <col min="2" max="2" width="13.140625" customWidth="1"/>
    <col min="3" max="3" width="9.7109375" bestFit="1" customWidth="1"/>
    <col min="4" max="4" width="32.42578125" bestFit="1" customWidth="1"/>
    <col min="5" max="5" width="12.5703125" customWidth="1"/>
    <col min="6" max="6" width="13.5703125" customWidth="1"/>
    <col min="7" max="7" width="19.140625" customWidth="1"/>
    <col min="8" max="8" width="15" bestFit="1" customWidth="1"/>
  </cols>
  <sheetData>
    <row r="1" spans="1:9" ht="30.75" customHeight="1" thickBot="1" x14ac:dyDescent="0.3">
      <c r="A1" s="234" t="s">
        <v>2</v>
      </c>
      <c r="B1" s="235"/>
      <c r="C1" s="235"/>
      <c r="D1" s="235"/>
      <c r="E1" s="235"/>
      <c r="F1" s="235"/>
      <c r="G1" s="235"/>
      <c r="H1" s="235"/>
      <c r="I1" s="236"/>
    </row>
    <row r="2" spans="1:9" ht="30" customHeight="1" thickBot="1" x14ac:dyDescent="0.3">
      <c r="A2" s="234" t="s">
        <v>167</v>
      </c>
      <c r="B2" s="235"/>
      <c r="C2" s="235"/>
      <c r="D2" s="235"/>
      <c r="E2" s="235"/>
      <c r="F2" s="235"/>
      <c r="G2" s="235"/>
      <c r="H2" s="235"/>
      <c r="I2" s="236"/>
    </row>
    <row r="3" spans="1:9" ht="24" customHeight="1" thickBot="1" x14ac:dyDescent="0.3">
      <c r="A3" s="241" t="s">
        <v>60</v>
      </c>
      <c r="B3" s="242"/>
      <c r="C3" s="242"/>
      <c r="D3" s="242"/>
      <c r="E3" s="242"/>
      <c r="F3" s="242"/>
      <c r="G3" s="242"/>
      <c r="H3" s="242"/>
      <c r="I3" s="243"/>
    </row>
    <row r="4" spans="1:9" ht="43.5" customHeight="1" x14ac:dyDescent="0.25">
      <c r="A4" s="48"/>
      <c r="B4" s="251" t="s">
        <v>62</v>
      </c>
      <c r="C4" s="251"/>
      <c r="D4" s="251"/>
      <c r="E4" s="251"/>
      <c r="F4" s="251"/>
      <c r="G4" s="251"/>
      <c r="H4" s="251"/>
      <c r="I4" s="49"/>
    </row>
    <row r="5" spans="1:9" ht="19.5" customHeight="1" thickBot="1" x14ac:dyDescent="0.3">
      <c r="A5" s="50"/>
      <c r="B5" s="252" t="s">
        <v>63</v>
      </c>
      <c r="C5" s="252"/>
      <c r="D5" s="252"/>
      <c r="E5" s="252"/>
      <c r="F5" s="252"/>
      <c r="G5" s="252"/>
      <c r="H5" s="252"/>
      <c r="I5" s="51"/>
    </row>
    <row r="6" spans="1:9" ht="19.5" thickBot="1" x14ac:dyDescent="0.3">
      <c r="A6" s="5"/>
      <c r="B6" s="5"/>
      <c r="C6" s="5"/>
      <c r="D6" s="5"/>
      <c r="E6" s="5"/>
      <c r="F6" s="5"/>
      <c r="G6" s="5"/>
      <c r="H6" s="5"/>
      <c r="I6" s="5"/>
    </row>
    <row r="7" spans="1:9" ht="42.75" customHeight="1" thickBot="1" x14ac:dyDescent="0.35">
      <c r="A7" s="194"/>
      <c r="B7" s="6" t="s">
        <v>23</v>
      </c>
      <c r="C7" s="7"/>
      <c r="D7" s="7"/>
      <c r="E7" s="36" t="s">
        <v>24</v>
      </c>
      <c r="F7" s="8" t="s">
        <v>25</v>
      </c>
      <c r="G7" s="8" t="s">
        <v>26</v>
      </c>
      <c r="H7" s="35" t="s">
        <v>27</v>
      </c>
      <c r="I7" s="31"/>
    </row>
    <row r="8" spans="1:9" ht="18.75" x14ac:dyDescent="0.3">
      <c r="A8" s="194"/>
      <c r="B8" s="9" t="s">
        <v>28</v>
      </c>
      <c r="C8" s="10" t="s">
        <v>4</v>
      </c>
      <c r="D8" s="10" t="s">
        <v>29</v>
      </c>
      <c r="E8" s="11"/>
      <c r="F8" s="10"/>
      <c r="G8" s="12"/>
      <c r="H8" s="13"/>
      <c r="I8" s="31"/>
    </row>
    <row r="9" spans="1:9" ht="18.75" x14ac:dyDescent="0.3">
      <c r="A9" s="194"/>
      <c r="B9" s="14"/>
      <c r="C9" s="15" t="s">
        <v>30</v>
      </c>
      <c r="D9" s="15" t="s">
        <v>31</v>
      </c>
      <c r="E9" s="16">
        <v>0.03</v>
      </c>
      <c r="F9" s="17">
        <v>0.04</v>
      </c>
      <c r="G9" s="18">
        <v>5.5E-2</v>
      </c>
      <c r="H9" s="19">
        <f>G9</f>
        <v>5.5E-2</v>
      </c>
      <c r="I9" s="31"/>
    </row>
    <row r="10" spans="1:9" ht="18.75" x14ac:dyDescent="0.3">
      <c r="A10" s="194"/>
      <c r="B10" s="14"/>
      <c r="C10" s="15" t="s">
        <v>32</v>
      </c>
      <c r="D10" s="15" t="s">
        <v>33</v>
      </c>
      <c r="E10" s="16">
        <v>8.0000000000000002E-3</v>
      </c>
      <c r="F10" s="20">
        <v>8.0000000000000002E-3</v>
      </c>
      <c r="G10" s="18">
        <v>0.01</v>
      </c>
      <c r="H10" s="19">
        <f t="shared" ref="H10:H11" si="0">G10</f>
        <v>0.01</v>
      </c>
      <c r="I10" s="31"/>
    </row>
    <row r="11" spans="1:9" ht="18.75" x14ac:dyDescent="0.3">
      <c r="A11" s="194"/>
      <c r="B11" s="21"/>
      <c r="C11" s="22" t="s">
        <v>34</v>
      </c>
      <c r="D11" s="22" t="s">
        <v>35</v>
      </c>
      <c r="E11" s="16">
        <v>9.7000000000000003E-3</v>
      </c>
      <c r="F11" s="23">
        <v>1.2699999999999999E-2</v>
      </c>
      <c r="G11" s="24">
        <v>1.2699999999999999E-2</v>
      </c>
      <c r="H11" s="19">
        <f t="shared" si="0"/>
        <v>1.2699999999999999E-2</v>
      </c>
      <c r="I11" s="31"/>
    </row>
    <row r="12" spans="1:9" ht="18.75" x14ac:dyDescent="0.3">
      <c r="A12" s="194"/>
      <c r="B12" s="247" t="s">
        <v>36</v>
      </c>
      <c r="C12" s="248"/>
      <c r="D12" s="248"/>
      <c r="E12" s="248"/>
      <c r="F12" s="248"/>
      <c r="G12" s="248"/>
      <c r="H12" s="25">
        <f>SUM(H8:H11)</f>
        <v>7.7700000000000005E-2</v>
      </c>
      <c r="I12" s="31"/>
    </row>
    <row r="13" spans="1:9" ht="18.75" x14ac:dyDescent="0.3">
      <c r="A13" s="194"/>
      <c r="B13" s="9" t="s">
        <v>28</v>
      </c>
      <c r="C13" s="10" t="s">
        <v>5</v>
      </c>
      <c r="D13" s="10" t="s">
        <v>37</v>
      </c>
      <c r="E13" s="11"/>
      <c r="F13" s="10"/>
      <c r="G13" s="12"/>
      <c r="H13" s="249">
        <f>G14</f>
        <v>8.9599999999999999E-2</v>
      </c>
      <c r="I13" s="31"/>
    </row>
    <row r="14" spans="1:9" ht="18.75" x14ac:dyDescent="0.3">
      <c r="A14" s="194"/>
      <c r="B14" s="14"/>
      <c r="C14" s="15" t="s">
        <v>38</v>
      </c>
      <c r="D14" s="15" t="s">
        <v>39</v>
      </c>
      <c r="E14" s="16">
        <v>6.1600000000000002E-2</v>
      </c>
      <c r="F14" s="20">
        <v>7.3999999999999996E-2</v>
      </c>
      <c r="G14" s="18">
        <v>8.9599999999999999E-2</v>
      </c>
      <c r="H14" s="250"/>
      <c r="I14" s="31"/>
    </row>
    <row r="15" spans="1:9" ht="18.75" x14ac:dyDescent="0.3">
      <c r="A15" s="194"/>
      <c r="B15" s="247" t="s">
        <v>40</v>
      </c>
      <c r="C15" s="248"/>
      <c r="D15" s="248"/>
      <c r="E15" s="248"/>
      <c r="F15" s="248"/>
      <c r="G15" s="248"/>
      <c r="H15" s="26">
        <f>SUM(H13)</f>
        <v>8.9599999999999999E-2</v>
      </c>
      <c r="I15" s="31"/>
    </row>
    <row r="16" spans="1:9" ht="18.75" x14ac:dyDescent="0.3">
      <c r="A16" s="194"/>
      <c r="B16" s="9" t="s">
        <v>28</v>
      </c>
      <c r="C16" s="10" t="s">
        <v>10</v>
      </c>
      <c r="D16" s="10" t="s">
        <v>41</v>
      </c>
      <c r="E16" s="11"/>
      <c r="F16" s="10"/>
      <c r="G16" s="12"/>
      <c r="H16" s="27"/>
      <c r="I16" s="31"/>
    </row>
    <row r="17" spans="1:12" ht="18.75" x14ac:dyDescent="0.3">
      <c r="A17" s="194"/>
      <c r="B17" s="14"/>
      <c r="C17" s="15" t="s">
        <v>12</v>
      </c>
      <c r="D17" s="15" t="s">
        <v>15</v>
      </c>
      <c r="E17" s="28">
        <v>6.4999999999999997E-3</v>
      </c>
      <c r="F17" s="20">
        <v>6.4999999999999997E-3</v>
      </c>
      <c r="G17" s="18">
        <v>6.4999999999999997E-3</v>
      </c>
      <c r="H17" s="19">
        <f>G17</f>
        <v>6.4999999999999997E-3</v>
      </c>
      <c r="I17" s="31"/>
    </row>
    <row r="18" spans="1:12" ht="18.75" x14ac:dyDescent="0.3">
      <c r="A18" s="194"/>
      <c r="B18" s="14"/>
      <c r="C18" s="15" t="s">
        <v>20</v>
      </c>
      <c r="D18" s="15" t="s">
        <v>17</v>
      </c>
      <c r="E18" s="28">
        <v>0.03</v>
      </c>
      <c r="F18" s="20">
        <v>0.03</v>
      </c>
      <c r="G18" s="18">
        <v>0.03</v>
      </c>
      <c r="H18" s="19">
        <f t="shared" ref="H18:H20" si="1">G18</f>
        <v>0.03</v>
      </c>
      <c r="I18" s="31"/>
    </row>
    <row r="19" spans="1:12" ht="18.75" x14ac:dyDescent="0.3">
      <c r="A19" s="194"/>
      <c r="B19" s="14"/>
      <c r="C19" s="15" t="s">
        <v>42</v>
      </c>
      <c r="D19" s="15" t="s">
        <v>43</v>
      </c>
      <c r="E19" s="20">
        <v>0.02</v>
      </c>
      <c r="F19" s="20">
        <v>0.02</v>
      </c>
      <c r="G19" s="20">
        <v>0.02</v>
      </c>
      <c r="H19" s="19">
        <f t="shared" si="1"/>
        <v>0.02</v>
      </c>
      <c r="I19" s="31"/>
    </row>
    <row r="20" spans="1:12" ht="18.75" x14ac:dyDescent="0.3">
      <c r="A20" s="194"/>
      <c r="B20" s="21"/>
      <c r="C20" s="22" t="s">
        <v>44</v>
      </c>
      <c r="D20" s="22" t="s">
        <v>19</v>
      </c>
      <c r="E20" s="29">
        <v>0</v>
      </c>
      <c r="F20" s="23">
        <v>0</v>
      </c>
      <c r="G20" s="24">
        <v>0</v>
      </c>
      <c r="H20" s="19">
        <f t="shared" si="1"/>
        <v>0</v>
      </c>
      <c r="I20" s="31"/>
    </row>
    <row r="21" spans="1:12" ht="18.75" x14ac:dyDescent="0.3">
      <c r="A21" s="194"/>
      <c r="B21" s="247" t="s">
        <v>45</v>
      </c>
      <c r="C21" s="248"/>
      <c r="D21" s="248"/>
      <c r="E21" s="248"/>
      <c r="F21" s="248"/>
      <c r="G21" s="248"/>
      <c r="H21" s="25">
        <f>SUM(H16:H20)</f>
        <v>5.6499999999999995E-2</v>
      </c>
      <c r="I21" s="31"/>
    </row>
    <row r="22" spans="1:12" ht="18.75" x14ac:dyDescent="0.3">
      <c r="A22" s="194"/>
      <c r="B22" s="9" t="s">
        <v>28</v>
      </c>
      <c r="C22" s="10" t="s">
        <v>46</v>
      </c>
      <c r="D22" s="10" t="s">
        <v>47</v>
      </c>
      <c r="E22" s="11"/>
      <c r="F22" s="10"/>
      <c r="G22" s="12"/>
      <c r="H22" s="249">
        <f>G23</f>
        <v>1.3899999999999999E-2</v>
      </c>
      <c r="I22" s="31"/>
    </row>
    <row r="23" spans="1:12" ht="18.75" x14ac:dyDescent="0.3">
      <c r="A23" s="194"/>
      <c r="B23" s="14"/>
      <c r="C23" s="15"/>
      <c r="D23" s="15" t="s">
        <v>48</v>
      </c>
      <c r="E23" s="28">
        <v>5.8999999999999999E-3</v>
      </c>
      <c r="F23" s="23">
        <v>1.23E-2</v>
      </c>
      <c r="G23" s="18">
        <v>1.3899999999999999E-2</v>
      </c>
      <c r="H23" s="250"/>
      <c r="I23" s="31"/>
    </row>
    <row r="24" spans="1:12" ht="19.5" thickBot="1" x14ac:dyDescent="0.35">
      <c r="A24" s="194"/>
      <c r="B24" s="237" t="s">
        <v>49</v>
      </c>
      <c r="C24" s="238"/>
      <c r="D24" s="239"/>
      <c r="E24" s="161"/>
      <c r="F24" s="161"/>
      <c r="G24" s="161"/>
      <c r="H24" s="26">
        <f>SUM(H22)</f>
        <v>1.3899999999999999E-2</v>
      </c>
      <c r="I24" s="31"/>
    </row>
    <row r="25" spans="1:12" ht="19.5" thickBot="1" x14ac:dyDescent="0.35">
      <c r="A25" s="194"/>
      <c r="B25" s="244" t="s">
        <v>53</v>
      </c>
      <c r="C25" s="245"/>
      <c r="D25" s="245"/>
      <c r="E25" s="245"/>
      <c r="F25" s="245"/>
      <c r="G25" s="246"/>
      <c r="H25" s="47">
        <f>ROUND(((((1+H12)*(1+H24)*(1+H15))/(1-H21))-1),4)</f>
        <v>0.26190000000000002</v>
      </c>
      <c r="I25" s="31"/>
    </row>
    <row r="26" spans="1:12" ht="15" customHeight="1" x14ac:dyDescent="0.25">
      <c r="A26" s="194"/>
      <c r="B26" s="30"/>
      <c r="C26" s="31"/>
      <c r="D26" s="31"/>
      <c r="E26" s="31"/>
      <c r="F26" s="31"/>
      <c r="G26" s="31"/>
      <c r="H26" s="31"/>
      <c r="I26" s="31"/>
    </row>
    <row r="27" spans="1:12" x14ac:dyDescent="0.25">
      <c r="A27" s="194"/>
      <c r="B27" s="32"/>
      <c r="C27" s="31"/>
      <c r="D27" s="33"/>
      <c r="E27" s="33"/>
      <c r="F27" s="33"/>
      <c r="G27" s="33"/>
      <c r="H27" s="31"/>
      <c r="I27" s="31"/>
      <c r="J27" s="163"/>
      <c r="K27" s="163"/>
      <c r="L27" s="163"/>
    </row>
    <row r="28" spans="1:12" ht="15.75" x14ac:dyDescent="0.25">
      <c r="A28" s="240" t="s">
        <v>50</v>
      </c>
      <c r="B28" s="240"/>
      <c r="C28" s="240"/>
      <c r="D28" s="240"/>
      <c r="E28" s="240"/>
      <c r="F28" s="240"/>
      <c r="G28" s="240"/>
      <c r="H28" s="240"/>
      <c r="I28" s="240"/>
      <c r="J28" s="163"/>
      <c r="K28" s="163"/>
      <c r="L28" s="163"/>
    </row>
    <row r="29" spans="1:12" ht="15.75" x14ac:dyDescent="0.25">
      <c r="A29" s="240" t="s">
        <v>51</v>
      </c>
      <c r="B29" s="240"/>
      <c r="C29" s="240"/>
      <c r="D29" s="240"/>
      <c r="E29" s="240"/>
      <c r="F29" s="240"/>
      <c r="G29" s="240"/>
      <c r="H29" s="240"/>
      <c r="I29" s="240"/>
      <c r="J29" s="163"/>
      <c r="K29" s="163"/>
      <c r="L29" s="163"/>
    </row>
    <row r="30" spans="1:12" x14ac:dyDescent="0.25">
      <c r="A30" s="194"/>
      <c r="B30" s="32"/>
      <c r="C30" s="32"/>
      <c r="D30" s="33"/>
      <c r="E30" s="33"/>
      <c r="F30" s="33"/>
      <c r="G30" s="33"/>
      <c r="H30" s="31"/>
      <c r="I30" s="31"/>
      <c r="J30" s="163"/>
      <c r="K30" s="163"/>
      <c r="L30" s="163"/>
    </row>
    <row r="31" spans="1:12" x14ac:dyDescent="0.25">
      <c r="A31" s="194"/>
      <c r="B31" s="32"/>
      <c r="C31" s="32"/>
      <c r="D31" s="34"/>
      <c r="E31" s="34"/>
      <c r="F31" s="34"/>
      <c r="G31" s="34"/>
      <c r="H31" s="32"/>
      <c r="I31" s="32"/>
      <c r="J31" s="163"/>
      <c r="K31" s="163"/>
      <c r="L31" s="163"/>
    </row>
    <row r="32" spans="1:12" x14ac:dyDescent="0.25">
      <c r="A32" s="194"/>
      <c r="B32" s="31" t="s">
        <v>58</v>
      </c>
      <c r="C32" s="32"/>
      <c r="D32" s="32"/>
      <c r="E32" s="32"/>
      <c r="F32" s="32"/>
      <c r="G32" s="32"/>
      <c r="H32" s="32"/>
      <c r="I32" s="32"/>
      <c r="J32" s="163"/>
      <c r="K32" s="163"/>
      <c r="L32" s="163"/>
    </row>
    <row r="33" spans="1:12" x14ac:dyDescent="0.25">
      <c r="A33" s="163"/>
      <c r="B33" s="163"/>
      <c r="C33" s="163"/>
      <c r="D33" s="163"/>
      <c r="E33" s="163"/>
      <c r="F33" s="163"/>
      <c r="G33" s="163"/>
      <c r="H33" s="163"/>
      <c r="I33" s="163"/>
      <c r="J33" s="163"/>
      <c r="K33" s="163"/>
      <c r="L33" s="163"/>
    </row>
    <row r="34" spans="1:12" x14ac:dyDescent="0.25">
      <c r="A34" s="163"/>
      <c r="B34" s="163"/>
      <c r="C34" s="163"/>
      <c r="D34" s="163"/>
      <c r="E34" s="163"/>
      <c r="F34" s="163"/>
      <c r="G34" s="163"/>
      <c r="H34" s="163"/>
      <c r="I34" s="163"/>
      <c r="J34" s="163"/>
      <c r="K34" s="163"/>
      <c r="L34" s="163"/>
    </row>
    <row r="35" spans="1:12" x14ac:dyDescent="0.25">
      <c r="A35" s="163"/>
      <c r="B35" s="163"/>
      <c r="C35" s="163"/>
      <c r="D35" s="163"/>
      <c r="E35" s="163"/>
      <c r="F35" s="163"/>
      <c r="G35" s="163"/>
      <c r="H35" s="163"/>
      <c r="I35" s="163"/>
      <c r="J35" s="163"/>
      <c r="K35" s="163"/>
      <c r="L35" s="163"/>
    </row>
  </sheetData>
  <mergeCells count="14">
    <mergeCell ref="A1:I1"/>
    <mergeCell ref="B24:D24"/>
    <mergeCell ref="A28:I28"/>
    <mergeCell ref="A29:I29"/>
    <mergeCell ref="A3:I3"/>
    <mergeCell ref="A2:I2"/>
    <mergeCell ref="B25:G25"/>
    <mergeCell ref="B12:G12"/>
    <mergeCell ref="H13:H14"/>
    <mergeCell ref="B15:G15"/>
    <mergeCell ref="B21:G21"/>
    <mergeCell ref="H22:H23"/>
    <mergeCell ref="B4:H4"/>
    <mergeCell ref="B5:H5"/>
  </mergeCells>
  <printOptions horizontalCentered="1" verticalCentered="1"/>
  <pageMargins left="0.7" right="0.7" top="0.75" bottom="0.75" header="0.3" footer="0.3"/>
  <pageSetup paperSize="9" scale="70" orientation="landscape" r:id="rId1"/>
  <headerFooter>
    <oddFooter>&amp;L&amp;G</oddFooter>
  </headerFooter>
  <legacyDrawingHF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M37"/>
  <sheetViews>
    <sheetView view="pageBreakPreview" zoomScaleNormal="100" zoomScaleSheetLayoutView="100" workbookViewId="0">
      <selection activeCell="M38" sqref="M38"/>
    </sheetView>
  </sheetViews>
  <sheetFormatPr defaultRowHeight="15" x14ac:dyDescent="0.25"/>
  <cols>
    <col min="2" max="2" width="11.140625" customWidth="1"/>
    <col min="4" max="4" width="32.85546875" customWidth="1"/>
    <col min="5" max="5" width="16.140625" customWidth="1"/>
    <col min="6" max="6" width="11" customWidth="1"/>
    <col min="7" max="7" width="15.140625" customWidth="1"/>
    <col min="8" max="8" width="22.140625" customWidth="1"/>
  </cols>
  <sheetData>
    <row r="1" spans="1:11" ht="27.75" customHeight="1" thickBot="1" x14ac:dyDescent="0.3">
      <c r="A1" s="234" t="s">
        <v>2</v>
      </c>
      <c r="B1" s="235"/>
      <c r="C1" s="235"/>
      <c r="D1" s="235"/>
      <c r="E1" s="235"/>
      <c r="F1" s="235"/>
      <c r="G1" s="235"/>
      <c r="H1" s="235"/>
      <c r="I1" s="236"/>
    </row>
    <row r="2" spans="1:11" ht="27" customHeight="1" thickBot="1" x14ac:dyDescent="0.3">
      <c r="A2" s="234" t="s">
        <v>166</v>
      </c>
      <c r="B2" s="235"/>
      <c r="C2" s="235"/>
      <c r="D2" s="235"/>
      <c r="E2" s="235"/>
      <c r="F2" s="235"/>
      <c r="G2" s="235"/>
      <c r="H2" s="235"/>
      <c r="I2" s="236"/>
    </row>
    <row r="3" spans="1:11" ht="26.25" customHeight="1" thickBot="1" x14ac:dyDescent="0.3">
      <c r="A3" s="241" t="s">
        <v>61</v>
      </c>
      <c r="B3" s="242"/>
      <c r="C3" s="242"/>
      <c r="D3" s="242"/>
      <c r="E3" s="242"/>
      <c r="F3" s="242"/>
      <c r="G3" s="242"/>
      <c r="H3" s="242"/>
      <c r="I3" s="243"/>
    </row>
    <row r="4" spans="1:11" ht="50.25" customHeight="1" x14ac:dyDescent="0.25">
      <c r="A4" s="48"/>
      <c r="B4" s="251" t="s">
        <v>62</v>
      </c>
      <c r="C4" s="251"/>
      <c r="D4" s="251"/>
      <c r="E4" s="251"/>
      <c r="F4" s="251"/>
      <c r="G4" s="251"/>
      <c r="H4" s="251"/>
      <c r="I4" s="49"/>
    </row>
    <row r="5" spans="1:11" ht="22.5" customHeight="1" thickBot="1" x14ac:dyDescent="0.3">
      <c r="A5" s="50"/>
      <c r="B5" s="252" t="s">
        <v>108</v>
      </c>
      <c r="C5" s="252"/>
      <c r="D5" s="252"/>
      <c r="E5" s="252"/>
      <c r="F5" s="252"/>
      <c r="G5" s="252"/>
      <c r="H5" s="252"/>
      <c r="I5" s="51"/>
    </row>
    <row r="6" spans="1:11" s="175" customFormat="1" ht="22.5" customHeight="1" thickBot="1" x14ac:dyDescent="0.3">
      <c r="A6" s="31"/>
      <c r="B6" s="31"/>
      <c r="C6" s="31"/>
      <c r="D6" s="31"/>
      <c r="E6" s="31"/>
      <c r="F6" s="31"/>
      <c r="G6" s="31"/>
      <c r="H6" s="31"/>
      <c r="I6" s="31"/>
    </row>
    <row r="7" spans="1:11" ht="29.25" customHeight="1" thickBot="1" x14ac:dyDescent="0.3">
      <c r="A7" s="194"/>
      <c r="B7" s="253" t="s">
        <v>23</v>
      </c>
      <c r="C7" s="254"/>
      <c r="D7" s="255"/>
      <c r="E7" s="36" t="s">
        <v>24</v>
      </c>
      <c r="F7" s="36" t="s">
        <v>25</v>
      </c>
      <c r="G7" s="36" t="s">
        <v>26</v>
      </c>
      <c r="H7" s="35" t="s">
        <v>27</v>
      </c>
      <c r="I7" s="31"/>
      <c r="J7" s="163"/>
      <c r="K7" s="163"/>
    </row>
    <row r="8" spans="1:11" ht="18.75" x14ac:dyDescent="0.3">
      <c r="A8" s="194"/>
      <c r="B8" s="9" t="s">
        <v>28</v>
      </c>
      <c r="C8" s="10" t="s">
        <v>4</v>
      </c>
      <c r="D8" s="10" t="s">
        <v>29</v>
      </c>
      <c r="E8" s="11"/>
      <c r="F8" s="10"/>
      <c r="G8" s="12"/>
      <c r="H8" s="13"/>
      <c r="I8" s="31"/>
      <c r="J8" s="163"/>
      <c r="K8" s="163"/>
    </row>
    <row r="9" spans="1:11" ht="18.75" x14ac:dyDescent="0.3">
      <c r="A9" s="194"/>
      <c r="B9" s="14"/>
      <c r="C9" s="15" t="s">
        <v>30</v>
      </c>
      <c r="D9" s="15" t="s">
        <v>31</v>
      </c>
      <c r="E9" s="16">
        <v>1.4999999999999999E-2</v>
      </c>
      <c r="F9" s="17">
        <v>3.4500000000000003E-2</v>
      </c>
      <c r="G9" s="18">
        <v>4.4900000000000002E-2</v>
      </c>
      <c r="H9" s="19">
        <f>G9</f>
        <v>4.4900000000000002E-2</v>
      </c>
      <c r="I9" s="31"/>
      <c r="J9" s="163"/>
      <c r="K9" s="163"/>
    </row>
    <row r="10" spans="1:11" ht="18.75" x14ac:dyDescent="0.3">
      <c r="A10" s="194"/>
      <c r="B10" s="14"/>
      <c r="C10" s="15" t="s">
        <v>32</v>
      </c>
      <c r="D10" s="15" t="s">
        <v>33</v>
      </c>
      <c r="E10" s="16">
        <v>3.0000000000000001E-3</v>
      </c>
      <c r="F10" s="20">
        <v>4.7999999999999996E-3</v>
      </c>
      <c r="G10" s="18">
        <v>8.2000000000000007E-3</v>
      </c>
      <c r="H10" s="19">
        <f t="shared" ref="H10:H11" si="0">G10</f>
        <v>8.2000000000000007E-3</v>
      </c>
      <c r="I10" s="31"/>
      <c r="J10" s="163"/>
      <c r="K10" s="163"/>
    </row>
    <row r="11" spans="1:11" ht="18.75" x14ac:dyDescent="0.3">
      <c r="A11" s="194"/>
      <c r="B11" s="21"/>
      <c r="C11" s="22" t="s">
        <v>34</v>
      </c>
      <c r="D11" s="22" t="s">
        <v>35</v>
      </c>
      <c r="E11" s="16">
        <v>5.5999999999999999E-3</v>
      </c>
      <c r="F11" s="23">
        <v>8.5000000000000006E-3</v>
      </c>
      <c r="G11" s="24">
        <v>8.8999999999999999E-3</v>
      </c>
      <c r="H11" s="19">
        <f t="shared" si="0"/>
        <v>8.8999999999999999E-3</v>
      </c>
      <c r="I11" s="31"/>
      <c r="J11" s="163"/>
      <c r="K11" s="163"/>
    </row>
    <row r="12" spans="1:11" ht="18.75" x14ac:dyDescent="0.3">
      <c r="A12" s="194"/>
      <c r="B12" s="247" t="s">
        <v>36</v>
      </c>
      <c r="C12" s="248"/>
      <c r="D12" s="248"/>
      <c r="E12" s="248"/>
      <c r="F12" s="248"/>
      <c r="G12" s="248"/>
      <c r="H12" s="25">
        <f>SUM(H9:H11)</f>
        <v>6.2E-2</v>
      </c>
      <c r="I12" s="31"/>
      <c r="J12" s="163"/>
      <c r="K12" s="163"/>
    </row>
    <row r="13" spans="1:11" ht="18.75" x14ac:dyDescent="0.3">
      <c r="A13" s="194"/>
      <c r="B13" s="9" t="s">
        <v>28</v>
      </c>
      <c r="C13" s="10" t="s">
        <v>5</v>
      </c>
      <c r="D13" s="10" t="s">
        <v>37</v>
      </c>
      <c r="E13" s="11"/>
      <c r="F13" s="10"/>
      <c r="G13" s="12"/>
      <c r="H13" s="249">
        <f>G14</f>
        <v>6.2199999999999998E-2</v>
      </c>
      <c r="I13" s="31"/>
      <c r="J13" s="163"/>
      <c r="K13" s="163"/>
    </row>
    <row r="14" spans="1:11" ht="18.75" x14ac:dyDescent="0.3">
      <c r="A14" s="194"/>
      <c r="B14" s="14"/>
      <c r="C14" s="15" t="s">
        <v>38</v>
      </c>
      <c r="D14" s="15" t="s">
        <v>39</v>
      </c>
      <c r="E14" s="16">
        <v>3.5000000000000003E-2</v>
      </c>
      <c r="F14" s="20">
        <v>5.11E-2</v>
      </c>
      <c r="G14" s="18">
        <v>6.2199999999999998E-2</v>
      </c>
      <c r="H14" s="250"/>
      <c r="I14" s="31"/>
      <c r="J14" s="163"/>
      <c r="K14" s="163"/>
    </row>
    <row r="15" spans="1:11" ht="18.75" x14ac:dyDescent="0.3">
      <c r="A15" s="194"/>
      <c r="B15" s="247" t="s">
        <v>40</v>
      </c>
      <c r="C15" s="248"/>
      <c r="D15" s="248"/>
      <c r="E15" s="248"/>
      <c r="F15" s="248"/>
      <c r="G15" s="248"/>
      <c r="H15" s="26">
        <f>SUM(H13)</f>
        <v>6.2199999999999998E-2</v>
      </c>
      <c r="I15" s="31"/>
      <c r="J15" s="163"/>
      <c r="K15" s="163"/>
    </row>
    <row r="16" spans="1:11" ht="18.75" x14ac:dyDescent="0.3">
      <c r="A16" s="194"/>
      <c r="B16" s="9" t="s">
        <v>28</v>
      </c>
      <c r="C16" s="10" t="s">
        <v>10</v>
      </c>
      <c r="D16" s="10" t="s">
        <v>41</v>
      </c>
      <c r="E16" s="11"/>
      <c r="F16" s="10"/>
      <c r="G16" s="12"/>
      <c r="H16" s="27"/>
      <c r="I16" s="31"/>
      <c r="J16" s="163"/>
      <c r="K16" s="163"/>
    </row>
    <row r="17" spans="1:13" ht="18.75" x14ac:dyDescent="0.3">
      <c r="A17" s="194"/>
      <c r="B17" s="14"/>
      <c r="C17" s="15" t="s">
        <v>12</v>
      </c>
      <c r="D17" s="15" t="s">
        <v>15</v>
      </c>
      <c r="E17" s="28">
        <v>6.4999999999999997E-3</v>
      </c>
      <c r="F17" s="20">
        <v>6.4999999999999997E-3</v>
      </c>
      <c r="G17" s="18">
        <v>6.4999999999999997E-3</v>
      </c>
      <c r="H17" s="19">
        <f>G17</f>
        <v>6.4999999999999997E-3</v>
      </c>
      <c r="I17" s="31"/>
      <c r="J17" s="163"/>
      <c r="K17" s="163"/>
    </row>
    <row r="18" spans="1:13" ht="18.75" x14ac:dyDescent="0.3">
      <c r="A18" s="194"/>
      <c r="B18" s="14"/>
      <c r="C18" s="15" t="s">
        <v>20</v>
      </c>
      <c r="D18" s="15" t="s">
        <v>17</v>
      </c>
      <c r="E18" s="28">
        <v>0.03</v>
      </c>
      <c r="F18" s="20">
        <v>0.03</v>
      </c>
      <c r="G18" s="18">
        <v>0.03</v>
      </c>
      <c r="H18" s="19">
        <f t="shared" ref="H18:H20" si="1">G18</f>
        <v>0.03</v>
      </c>
      <c r="I18" s="31"/>
      <c r="J18" s="163"/>
      <c r="K18" s="163"/>
    </row>
    <row r="19" spans="1:13" ht="18.75" x14ac:dyDescent="0.3">
      <c r="A19" s="194"/>
      <c r="B19" s="14"/>
      <c r="C19" s="15" t="s">
        <v>42</v>
      </c>
      <c r="D19" s="15" t="s">
        <v>43</v>
      </c>
      <c r="E19" s="28">
        <v>0</v>
      </c>
      <c r="F19" s="20">
        <v>0</v>
      </c>
      <c r="G19" s="18">
        <v>0</v>
      </c>
      <c r="H19" s="19">
        <f t="shared" si="1"/>
        <v>0</v>
      </c>
      <c r="I19" s="31"/>
      <c r="J19" s="163"/>
      <c r="K19" s="163"/>
    </row>
    <row r="20" spans="1:13" ht="18.75" x14ac:dyDescent="0.3">
      <c r="A20" s="194"/>
      <c r="B20" s="21"/>
      <c r="C20" s="22" t="s">
        <v>44</v>
      </c>
      <c r="D20" s="22" t="s">
        <v>19</v>
      </c>
      <c r="E20" s="29">
        <v>0</v>
      </c>
      <c r="F20" s="29">
        <v>0</v>
      </c>
      <c r="G20" s="29">
        <v>0</v>
      </c>
      <c r="H20" s="19">
        <f t="shared" si="1"/>
        <v>0</v>
      </c>
      <c r="I20" s="31"/>
      <c r="J20" s="163"/>
      <c r="K20" s="163"/>
    </row>
    <row r="21" spans="1:13" ht="18.75" x14ac:dyDescent="0.3">
      <c r="A21" s="194"/>
      <c r="B21" s="247" t="s">
        <v>45</v>
      </c>
      <c r="C21" s="248"/>
      <c r="D21" s="248"/>
      <c r="E21" s="248"/>
      <c r="F21" s="248"/>
      <c r="G21" s="248"/>
      <c r="H21" s="25">
        <f>SUM(H17:H20)</f>
        <v>3.6499999999999998E-2</v>
      </c>
      <c r="I21" s="31"/>
      <c r="J21" s="163"/>
      <c r="K21" s="163"/>
    </row>
    <row r="22" spans="1:13" ht="18.75" x14ac:dyDescent="0.3">
      <c r="A22" s="194"/>
      <c r="B22" s="9" t="s">
        <v>28</v>
      </c>
      <c r="C22" s="10" t="s">
        <v>46</v>
      </c>
      <c r="D22" s="10" t="s">
        <v>47</v>
      </c>
      <c r="E22" s="11"/>
      <c r="F22" s="10"/>
      <c r="G22" s="12"/>
      <c r="H22" s="249">
        <f>G23</f>
        <v>1.11E-2</v>
      </c>
      <c r="I22" s="31"/>
      <c r="J22" s="163"/>
      <c r="K22" s="163"/>
    </row>
    <row r="23" spans="1:13" ht="18.75" x14ac:dyDescent="0.3">
      <c r="A23" s="194"/>
      <c r="B23" s="14"/>
      <c r="C23" s="15"/>
      <c r="D23" s="37" t="s">
        <v>48</v>
      </c>
      <c r="E23" s="28">
        <v>8.5000000000000006E-3</v>
      </c>
      <c r="F23" s="23">
        <v>8.5000000000000006E-3</v>
      </c>
      <c r="G23" s="18">
        <v>1.11E-2</v>
      </c>
      <c r="H23" s="250"/>
      <c r="I23" s="31"/>
      <c r="J23" s="163"/>
      <c r="K23" s="163"/>
    </row>
    <row r="24" spans="1:13" ht="19.5" thickBot="1" x14ac:dyDescent="0.35">
      <c r="A24" s="194"/>
      <c r="B24" s="256" t="s">
        <v>49</v>
      </c>
      <c r="C24" s="257"/>
      <c r="D24" s="257"/>
      <c r="E24" s="257"/>
      <c r="F24" s="257"/>
      <c r="G24" s="258"/>
      <c r="H24" s="26">
        <f>SUM(H22)</f>
        <v>1.11E-2</v>
      </c>
      <c r="I24" s="31"/>
      <c r="J24" s="163"/>
      <c r="K24" s="163"/>
    </row>
    <row r="25" spans="1:13" ht="19.5" thickBot="1" x14ac:dyDescent="0.35">
      <c r="A25" s="194"/>
      <c r="B25" s="244" t="s">
        <v>52</v>
      </c>
      <c r="C25" s="245"/>
      <c r="D25" s="245"/>
      <c r="E25" s="245"/>
      <c r="F25" s="245"/>
      <c r="G25" s="246"/>
      <c r="H25" s="47">
        <f>ROUND(((((1+H12)*(1+H24)*(1+H15))/(1-H21))-1),4)</f>
        <v>0.18379999999999999</v>
      </c>
      <c r="I25" s="31"/>
      <c r="J25" s="163"/>
      <c r="K25" s="163"/>
    </row>
    <row r="26" spans="1:13" x14ac:dyDescent="0.25">
      <c r="A26" s="194"/>
      <c r="B26" s="30"/>
      <c r="C26" s="31"/>
      <c r="D26" s="31"/>
      <c r="E26" s="31"/>
      <c r="F26" s="31"/>
      <c r="G26" s="31"/>
      <c r="H26" s="31"/>
      <c r="I26" s="31"/>
      <c r="J26" s="163"/>
      <c r="K26" s="163"/>
    </row>
    <row r="27" spans="1:13" x14ac:dyDescent="0.25">
      <c r="A27" s="194"/>
      <c r="B27" s="32"/>
      <c r="C27" s="31"/>
      <c r="D27" s="33"/>
      <c r="E27" s="33"/>
      <c r="F27" s="33"/>
      <c r="G27" s="33"/>
      <c r="H27" s="31"/>
      <c r="I27" s="31"/>
      <c r="J27" s="163"/>
      <c r="K27" s="163"/>
      <c r="L27" s="163"/>
      <c r="M27" s="163"/>
    </row>
    <row r="28" spans="1:13" ht="15.75" x14ac:dyDescent="0.25">
      <c r="A28" s="240" t="s">
        <v>50</v>
      </c>
      <c r="B28" s="240"/>
      <c r="C28" s="240"/>
      <c r="D28" s="240"/>
      <c r="E28" s="240"/>
      <c r="F28" s="240"/>
      <c r="G28" s="240"/>
      <c r="H28" s="240"/>
      <c r="I28" s="240"/>
      <c r="J28" s="163"/>
      <c r="K28" s="163"/>
      <c r="L28" s="163"/>
      <c r="M28" s="163"/>
    </row>
    <row r="29" spans="1:13" ht="15.75" x14ac:dyDescent="0.25">
      <c r="A29" s="240" t="s">
        <v>51</v>
      </c>
      <c r="B29" s="240"/>
      <c r="C29" s="240"/>
      <c r="D29" s="240"/>
      <c r="E29" s="240"/>
      <c r="F29" s="240"/>
      <c r="G29" s="240"/>
      <c r="H29" s="240"/>
      <c r="I29" s="240"/>
      <c r="J29" s="163"/>
      <c r="K29" s="163"/>
      <c r="L29" s="163"/>
      <c r="M29" s="163"/>
    </row>
    <row r="30" spans="1:13" x14ac:dyDescent="0.25">
      <c r="A30" s="194"/>
      <c r="B30" s="32"/>
      <c r="C30" s="32"/>
      <c r="D30" s="33"/>
      <c r="E30" s="33"/>
      <c r="F30" s="33"/>
      <c r="G30" s="33"/>
      <c r="H30" s="31"/>
      <c r="I30" s="31"/>
      <c r="J30" s="163"/>
      <c r="K30" s="163"/>
      <c r="L30" s="163"/>
      <c r="M30" s="163"/>
    </row>
    <row r="31" spans="1:13" x14ac:dyDescent="0.25">
      <c r="A31" s="194"/>
      <c r="B31" s="32"/>
      <c r="C31" s="32"/>
      <c r="D31" s="34"/>
      <c r="E31" s="34"/>
      <c r="F31" s="34"/>
      <c r="G31" s="34"/>
      <c r="H31" s="32"/>
      <c r="I31" s="32"/>
      <c r="J31" s="163"/>
      <c r="K31" s="163"/>
      <c r="L31" s="163"/>
      <c r="M31" s="163"/>
    </row>
    <row r="32" spans="1:13" x14ac:dyDescent="0.25">
      <c r="A32" s="194"/>
      <c r="B32" s="31" t="s">
        <v>57</v>
      </c>
      <c r="C32" s="32"/>
      <c r="D32" s="32"/>
      <c r="E32" s="32"/>
      <c r="F32" s="32"/>
      <c r="G32" s="32"/>
      <c r="H32" s="32"/>
      <c r="I32" s="32"/>
      <c r="J32" s="163"/>
      <c r="K32" s="163"/>
      <c r="L32" s="163"/>
      <c r="M32" s="163"/>
    </row>
    <row r="33" spans="1:13" x14ac:dyDescent="0.25">
      <c r="A33" s="163"/>
      <c r="B33" s="163"/>
      <c r="C33" s="163"/>
      <c r="D33" s="163"/>
      <c r="E33" s="163"/>
      <c r="F33" s="163"/>
      <c r="G33" s="163"/>
      <c r="H33" s="163"/>
      <c r="I33" s="163"/>
      <c r="J33" s="163"/>
      <c r="K33" s="163"/>
      <c r="L33" s="163"/>
      <c r="M33" s="163"/>
    </row>
    <row r="34" spans="1:13" x14ac:dyDescent="0.25">
      <c r="A34" s="163"/>
      <c r="B34" s="163"/>
      <c r="C34" s="163"/>
      <c r="D34" s="163"/>
      <c r="E34" s="163"/>
      <c r="F34" s="163"/>
      <c r="G34" s="163"/>
      <c r="H34" s="163"/>
      <c r="I34" s="163"/>
      <c r="J34" s="163"/>
      <c r="K34" s="163"/>
      <c r="L34" s="163"/>
      <c r="M34" s="163"/>
    </row>
    <row r="35" spans="1:13" x14ac:dyDescent="0.25">
      <c r="A35" s="163"/>
      <c r="B35" s="163"/>
      <c r="C35" s="163"/>
      <c r="D35" s="163"/>
      <c r="E35" s="163"/>
      <c r="F35" s="163"/>
      <c r="G35" s="163"/>
      <c r="H35" s="163"/>
      <c r="I35" s="163"/>
      <c r="J35" s="163"/>
      <c r="K35" s="163"/>
      <c r="L35" s="163"/>
      <c r="M35" s="163"/>
    </row>
    <row r="36" spans="1:13" x14ac:dyDescent="0.25">
      <c r="A36" s="163"/>
      <c r="B36" s="163"/>
      <c r="C36" s="163"/>
      <c r="D36" s="163"/>
      <c r="E36" s="163"/>
      <c r="F36" s="163"/>
      <c r="G36" s="163"/>
      <c r="H36" s="163"/>
      <c r="I36" s="163"/>
      <c r="J36" s="163"/>
      <c r="K36" s="163"/>
      <c r="L36" s="163"/>
      <c r="M36" s="163"/>
    </row>
    <row r="37" spans="1:13" x14ac:dyDescent="0.25">
      <c r="A37" s="163"/>
      <c r="B37" s="163"/>
      <c r="C37" s="163"/>
      <c r="D37" s="163"/>
      <c r="E37" s="163"/>
      <c r="F37" s="163"/>
      <c r="G37" s="163"/>
      <c r="H37" s="163"/>
      <c r="I37" s="163"/>
      <c r="J37" s="163"/>
      <c r="K37" s="163"/>
      <c r="L37" s="163"/>
      <c r="M37" s="163"/>
    </row>
  </sheetData>
  <mergeCells count="15">
    <mergeCell ref="A28:I28"/>
    <mergeCell ref="A29:I29"/>
    <mergeCell ref="B7:D7"/>
    <mergeCell ref="A1:I1"/>
    <mergeCell ref="A2:I2"/>
    <mergeCell ref="A3:I3"/>
    <mergeCell ref="B4:H4"/>
    <mergeCell ref="B5:H5"/>
    <mergeCell ref="B12:G12"/>
    <mergeCell ref="H13:H14"/>
    <mergeCell ref="B15:G15"/>
    <mergeCell ref="B21:G21"/>
    <mergeCell ref="H22:H23"/>
    <mergeCell ref="B24:G24"/>
    <mergeCell ref="B25:G25"/>
  </mergeCells>
  <printOptions horizontalCentered="1" verticalCentered="1"/>
  <pageMargins left="0.51181102362204722" right="0.51181102362204722" top="0.78740157480314965" bottom="0.78740157480314965" header="0.31496062992125984" footer="0.31496062992125984"/>
  <pageSetup paperSize="9" scale="70" orientation="landscape" r:id="rId1"/>
  <headerFooter>
    <oddFooter>&amp;L&amp;G</oddFooter>
  </headerFooter>
  <legacyDrawingHF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32"/>
  <sheetViews>
    <sheetView view="pageBreakPreview" zoomScale="130" zoomScaleNormal="130" zoomScaleSheetLayoutView="130" workbookViewId="0">
      <selection activeCell="A27" sqref="A27:D28"/>
    </sheetView>
  </sheetViews>
  <sheetFormatPr defaultRowHeight="15" x14ac:dyDescent="0.25"/>
  <cols>
    <col min="1" max="1" width="19.5703125" customWidth="1"/>
    <col min="2" max="2" width="10.5703125" customWidth="1"/>
    <col min="3" max="3" width="27.42578125" customWidth="1"/>
    <col min="4" max="4" width="25.28515625" customWidth="1"/>
    <col min="5" max="5" width="22.5703125" customWidth="1"/>
  </cols>
  <sheetData>
    <row r="1" spans="1:8" ht="19.5" customHeight="1" thickBot="1" x14ac:dyDescent="0.3">
      <c r="A1" s="259" t="s">
        <v>2</v>
      </c>
      <c r="B1" s="260"/>
      <c r="C1" s="260"/>
      <c r="D1" s="260"/>
      <c r="E1" s="261"/>
    </row>
    <row r="2" spans="1:8" ht="18" customHeight="1" thickBot="1" x14ac:dyDescent="0.3">
      <c r="A2" s="259" t="s">
        <v>165</v>
      </c>
      <c r="B2" s="260"/>
      <c r="C2" s="260"/>
      <c r="D2" s="260"/>
      <c r="E2" s="261"/>
    </row>
    <row r="3" spans="1:8" ht="22.5" customHeight="1" thickBot="1" x14ac:dyDescent="0.3">
      <c r="A3" s="259" t="s">
        <v>7</v>
      </c>
      <c r="B3" s="260"/>
      <c r="C3" s="260"/>
      <c r="D3" s="260"/>
      <c r="E3" s="261"/>
      <c r="F3" s="38"/>
      <c r="G3" s="38"/>
      <c r="H3" s="38"/>
    </row>
    <row r="4" spans="1:8" s="175" customFormat="1" ht="18" customHeight="1" thickBot="1" x14ac:dyDescent="0.3">
      <c r="A4" s="195"/>
      <c r="B4" s="39"/>
      <c r="C4" s="39"/>
      <c r="D4" s="39"/>
      <c r="E4" s="39"/>
      <c r="F4" s="163"/>
      <c r="G4" s="163"/>
      <c r="H4" s="163"/>
    </row>
    <row r="5" spans="1:8" ht="50.25" customHeight="1" thickBot="1" x14ac:dyDescent="0.3">
      <c r="A5" s="39"/>
      <c r="B5" s="267" t="s">
        <v>62</v>
      </c>
      <c r="C5" s="268"/>
      <c r="D5" s="269"/>
      <c r="E5" s="39"/>
      <c r="F5" s="39"/>
      <c r="G5" s="39"/>
      <c r="H5" s="39"/>
    </row>
    <row r="6" spans="1:8" ht="23.25" customHeight="1" thickBot="1" x14ac:dyDescent="0.3">
      <c r="A6" s="39"/>
      <c r="B6" s="267" t="s">
        <v>108</v>
      </c>
      <c r="C6" s="268"/>
      <c r="D6" s="269"/>
      <c r="E6" s="39"/>
      <c r="F6" s="39"/>
      <c r="G6" s="39"/>
      <c r="H6" s="39"/>
    </row>
    <row r="7" spans="1:8" ht="34.5" customHeight="1" x14ac:dyDescent="0.25">
      <c r="A7" s="39"/>
      <c r="B7" s="262" t="s">
        <v>7</v>
      </c>
      <c r="C7" s="263"/>
      <c r="D7" s="264"/>
      <c r="E7" s="163"/>
      <c r="F7" s="163"/>
      <c r="G7" s="163"/>
      <c r="H7" s="163"/>
    </row>
    <row r="8" spans="1:8" x14ac:dyDescent="0.25">
      <c r="A8" s="39"/>
      <c r="B8" s="40" t="s">
        <v>4</v>
      </c>
      <c r="C8" s="1" t="s">
        <v>8</v>
      </c>
      <c r="D8" s="41">
        <v>0.05</v>
      </c>
      <c r="E8" s="39"/>
      <c r="F8" s="163"/>
      <c r="G8" s="163"/>
      <c r="H8" s="163"/>
    </row>
    <row r="9" spans="1:8" x14ac:dyDescent="0.25">
      <c r="A9" s="39"/>
      <c r="B9" s="42"/>
      <c r="C9" s="3"/>
      <c r="D9" s="43"/>
      <c r="E9" s="39"/>
      <c r="F9" s="163"/>
      <c r="G9" s="163"/>
      <c r="H9" s="163"/>
    </row>
    <row r="10" spans="1:8" x14ac:dyDescent="0.25">
      <c r="A10" s="39"/>
      <c r="B10" s="40" t="s">
        <v>5</v>
      </c>
      <c r="C10" s="1" t="s">
        <v>9</v>
      </c>
      <c r="D10" s="41">
        <v>0.1</v>
      </c>
      <c r="E10" s="39"/>
      <c r="F10" s="163"/>
      <c r="G10" s="163"/>
      <c r="H10" s="163"/>
    </row>
    <row r="11" spans="1:8" x14ac:dyDescent="0.25">
      <c r="A11" s="39"/>
      <c r="B11" s="44"/>
      <c r="C11" s="2"/>
      <c r="D11" s="45"/>
      <c r="E11" s="39"/>
      <c r="F11" s="163"/>
      <c r="G11" s="163"/>
      <c r="H11" s="163"/>
    </row>
    <row r="12" spans="1:8" x14ac:dyDescent="0.25">
      <c r="A12" s="39"/>
      <c r="B12" s="40" t="s">
        <v>10</v>
      </c>
      <c r="C12" s="1" t="s">
        <v>11</v>
      </c>
      <c r="D12" s="41">
        <f>D13+D17</f>
        <v>8.6499999999999994E-2</v>
      </c>
      <c r="E12" s="39"/>
      <c r="F12" s="163"/>
      <c r="G12" s="163"/>
      <c r="H12" s="163"/>
    </row>
    <row r="13" spans="1:8" x14ac:dyDescent="0.25">
      <c r="A13" s="39"/>
      <c r="B13" s="44" t="s">
        <v>12</v>
      </c>
      <c r="C13" s="2" t="s">
        <v>13</v>
      </c>
      <c r="D13" s="45">
        <f>D14+D15+D16</f>
        <v>3.6499999999999998E-2</v>
      </c>
      <c r="E13" s="39"/>
      <c r="F13" s="163"/>
      <c r="G13" s="163"/>
      <c r="H13" s="163"/>
    </row>
    <row r="14" spans="1:8" ht="15.75" thickBot="1" x14ac:dyDescent="0.3">
      <c r="A14" s="39"/>
      <c r="B14" s="42" t="s">
        <v>14</v>
      </c>
      <c r="C14" s="3" t="s">
        <v>15</v>
      </c>
      <c r="D14" s="43">
        <v>6.4999999999999997E-3</v>
      </c>
      <c r="E14" s="39"/>
      <c r="F14" s="163"/>
      <c r="G14" s="163"/>
      <c r="H14" s="163"/>
    </row>
    <row r="15" spans="1:8" ht="15.75" thickBot="1" x14ac:dyDescent="0.3">
      <c r="A15" s="39"/>
      <c r="B15" s="42" t="s">
        <v>16</v>
      </c>
      <c r="C15" s="3" t="s">
        <v>17</v>
      </c>
      <c r="D15" s="43">
        <v>0.03</v>
      </c>
      <c r="E15" s="39"/>
      <c r="F15" s="163"/>
      <c r="G15" s="163"/>
      <c r="H15" s="196"/>
    </row>
    <row r="16" spans="1:8" x14ac:dyDescent="0.25">
      <c r="A16" s="39"/>
      <c r="B16" s="42" t="s">
        <v>18</v>
      </c>
      <c r="C16" s="3" t="s">
        <v>19</v>
      </c>
      <c r="D16" s="46">
        <v>0</v>
      </c>
      <c r="E16" s="39"/>
      <c r="F16" s="163"/>
      <c r="G16" s="163"/>
      <c r="H16" s="163"/>
    </row>
    <row r="17" spans="1:8" x14ac:dyDescent="0.25">
      <c r="A17" s="39"/>
      <c r="B17" s="44" t="s">
        <v>20</v>
      </c>
      <c r="C17" s="2" t="s">
        <v>21</v>
      </c>
      <c r="D17" s="52">
        <v>0.05</v>
      </c>
      <c r="E17" s="39"/>
      <c r="F17" s="163"/>
      <c r="G17" s="163"/>
      <c r="H17" s="163"/>
    </row>
    <row r="18" spans="1:8" x14ac:dyDescent="0.25">
      <c r="A18" s="39"/>
      <c r="B18" s="42"/>
      <c r="C18" s="3"/>
      <c r="D18" s="46"/>
      <c r="E18" s="39"/>
      <c r="F18" s="163"/>
      <c r="G18" s="163"/>
      <c r="H18" s="163"/>
    </row>
    <row r="19" spans="1:8" ht="15.75" thickBot="1" x14ac:dyDescent="0.3">
      <c r="A19" s="39"/>
      <c r="B19" s="265" t="s">
        <v>22</v>
      </c>
      <c r="C19" s="266"/>
      <c r="D19" s="53">
        <f>((1+$D$8)/((1-$D$12-$D$10)))-1</f>
        <v>0.29071911493546421</v>
      </c>
      <c r="E19" s="39"/>
      <c r="F19" s="163"/>
      <c r="G19" s="163"/>
      <c r="H19" s="163"/>
    </row>
    <row r="20" spans="1:8" ht="6.75" customHeight="1" x14ac:dyDescent="0.25">
      <c r="A20" s="39"/>
      <c r="B20" s="39"/>
      <c r="C20" s="39"/>
      <c r="D20" s="39"/>
      <c r="E20" s="39"/>
      <c r="F20" s="163"/>
      <c r="G20" s="163"/>
      <c r="H20" s="163"/>
    </row>
    <row r="21" spans="1:8" ht="5.25" customHeight="1" x14ac:dyDescent="0.25">
      <c r="A21" s="39"/>
      <c r="B21" s="39"/>
      <c r="C21" s="39"/>
      <c r="D21" s="39"/>
      <c r="E21" s="39"/>
      <c r="F21" s="163"/>
      <c r="G21" s="163"/>
      <c r="H21" s="163"/>
    </row>
    <row r="22" spans="1:8" ht="11.25" customHeight="1" x14ac:dyDescent="0.25">
      <c r="A22" s="39"/>
      <c r="B22" s="39"/>
      <c r="C22" s="39"/>
      <c r="D22" s="39"/>
      <c r="E22" s="39"/>
      <c r="F22" s="163"/>
      <c r="G22" s="163"/>
      <c r="H22" s="163"/>
    </row>
    <row r="23" spans="1:8" x14ac:dyDescent="0.25">
      <c r="A23" s="39"/>
      <c r="B23" s="39"/>
      <c r="C23" s="39"/>
      <c r="D23" s="39"/>
      <c r="E23" s="39"/>
      <c r="F23" s="163"/>
      <c r="G23" s="163"/>
      <c r="H23" s="163"/>
    </row>
    <row r="24" spans="1:8" ht="20.25" customHeight="1" x14ac:dyDescent="0.25">
      <c r="A24" s="39"/>
      <c r="B24" s="39"/>
      <c r="C24" s="39"/>
      <c r="D24" s="39"/>
      <c r="E24" s="39"/>
      <c r="F24" s="163"/>
      <c r="G24" s="163"/>
      <c r="H24" s="163"/>
    </row>
    <row r="25" spans="1:8" s="175" customFormat="1" ht="20.25" customHeight="1" x14ac:dyDescent="0.25">
      <c r="A25" s="39"/>
      <c r="B25" s="39"/>
      <c r="C25" s="39"/>
      <c r="D25" s="39"/>
      <c r="E25" s="39"/>
      <c r="F25" s="163"/>
      <c r="G25" s="163"/>
      <c r="H25" s="163"/>
    </row>
    <row r="26" spans="1:8" s="175" customFormat="1" ht="20.25" customHeight="1" x14ac:dyDescent="0.25">
      <c r="A26" s="39"/>
      <c r="B26" s="39"/>
      <c r="C26" s="39"/>
      <c r="D26" s="39"/>
      <c r="E26" s="39"/>
      <c r="F26" s="163"/>
      <c r="G26" s="163"/>
      <c r="H26" s="163"/>
    </row>
    <row r="27" spans="1:8" ht="20.25" customHeight="1" x14ac:dyDescent="0.25">
      <c r="A27" s="270" t="s">
        <v>830</v>
      </c>
      <c r="B27" s="270"/>
      <c r="C27" s="270"/>
      <c r="D27" s="270"/>
      <c r="E27" s="39"/>
      <c r="F27" s="163"/>
      <c r="G27" s="163"/>
      <c r="H27" s="163"/>
    </row>
    <row r="28" spans="1:8" ht="22.5" customHeight="1" x14ac:dyDescent="0.25">
      <c r="A28" s="270"/>
      <c r="B28" s="270"/>
      <c r="C28" s="270"/>
      <c r="D28" s="270"/>
      <c r="E28" s="39"/>
      <c r="F28" s="163"/>
      <c r="G28" s="163"/>
      <c r="H28" s="163"/>
    </row>
    <row r="29" spans="1:8" x14ac:dyDescent="0.25">
      <c r="A29" s="163"/>
      <c r="B29" s="163"/>
      <c r="C29" s="163"/>
      <c r="D29" s="163"/>
      <c r="E29" s="163"/>
      <c r="F29" s="163"/>
      <c r="G29" s="163"/>
      <c r="H29" s="163"/>
    </row>
    <row r="30" spans="1:8" x14ac:dyDescent="0.25">
      <c r="A30" s="163"/>
      <c r="B30" s="163"/>
      <c r="C30" s="163"/>
      <c r="D30" s="163"/>
      <c r="E30" s="163"/>
      <c r="F30" s="163"/>
      <c r="G30" s="163"/>
      <c r="H30" s="163"/>
    </row>
    <row r="31" spans="1:8" x14ac:dyDescent="0.25">
      <c r="A31" s="163"/>
      <c r="B31" s="163"/>
      <c r="C31" s="163"/>
      <c r="D31" s="163"/>
      <c r="E31" s="163"/>
      <c r="F31" s="163"/>
      <c r="G31" s="163"/>
      <c r="H31" s="163"/>
    </row>
    <row r="32" spans="1:8" x14ac:dyDescent="0.25">
      <c r="A32" s="163"/>
      <c r="B32" s="163"/>
      <c r="C32" s="163"/>
      <c r="D32" s="163"/>
      <c r="E32" s="163"/>
      <c r="F32" s="163"/>
      <c r="G32" s="163"/>
      <c r="H32" s="163"/>
    </row>
  </sheetData>
  <mergeCells count="8">
    <mergeCell ref="A27:D28"/>
    <mergeCell ref="A1:E1"/>
    <mergeCell ref="A2:E2"/>
    <mergeCell ref="A3:E3"/>
    <mergeCell ref="B7:D7"/>
    <mergeCell ref="B19:C19"/>
    <mergeCell ref="B5:D5"/>
    <mergeCell ref="B6:D6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80" orientation="landscape" r:id="rId1"/>
  <headerFooter>
    <oddFooter>&amp;L&amp;G</oddFooter>
  </headerFooter>
  <drawing r:id="rId2"/>
  <legacyDrawingHF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48"/>
  <sheetViews>
    <sheetView view="pageBreakPreview" zoomScale="130" zoomScaleNormal="115" zoomScaleSheetLayoutView="130" workbookViewId="0">
      <selection activeCell="B4" sqref="B4"/>
    </sheetView>
  </sheetViews>
  <sheetFormatPr defaultRowHeight="15" x14ac:dyDescent="0.25"/>
  <cols>
    <col min="1" max="1" width="13.140625" customWidth="1"/>
    <col min="2" max="2" width="61.42578125" customWidth="1"/>
    <col min="5" max="5" width="13.42578125" customWidth="1"/>
    <col min="7" max="7" width="11.85546875" customWidth="1"/>
  </cols>
  <sheetData>
    <row r="1" spans="1:9" ht="18.75" customHeight="1" x14ac:dyDescent="0.25">
      <c r="A1" s="271" t="s">
        <v>2</v>
      </c>
      <c r="B1" s="271"/>
      <c r="C1" s="271"/>
      <c r="D1" s="271"/>
      <c r="E1" s="271"/>
      <c r="F1" s="198"/>
      <c r="G1" s="198"/>
      <c r="H1" s="198"/>
      <c r="I1" s="199"/>
    </row>
    <row r="2" spans="1:9" s="175" customFormat="1" ht="18.75" customHeight="1" x14ac:dyDescent="0.25">
      <c r="A2" s="271" t="s">
        <v>741</v>
      </c>
      <c r="B2" s="271"/>
      <c r="C2" s="271"/>
      <c r="D2" s="271"/>
      <c r="E2" s="271"/>
      <c r="G2" s="197"/>
    </row>
    <row r="3" spans="1:9" ht="31.5" x14ac:dyDescent="0.25">
      <c r="A3" s="60" t="s">
        <v>109</v>
      </c>
      <c r="B3" s="60" t="s">
        <v>55</v>
      </c>
      <c r="C3" s="56" t="s">
        <v>742</v>
      </c>
      <c r="D3" s="56" t="s">
        <v>0</v>
      </c>
      <c r="E3" s="56" t="s">
        <v>110</v>
      </c>
      <c r="F3" s="146"/>
      <c r="G3" s="146"/>
    </row>
    <row r="4" spans="1:9" ht="31.5" x14ac:dyDescent="0.25">
      <c r="A4" s="57" t="s">
        <v>111</v>
      </c>
      <c r="B4" s="142" t="s">
        <v>64</v>
      </c>
      <c r="C4" s="143">
        <v>24</v>
      </c>
      <c r="D4" s="58" t="s">
        <v>112</v>
      </c>
      <c r="E4" s="59">
        <f t="shared" ref="E4:E46" si="0">C4/12</f>
        <v>2</v>
      </c>
      <c r="F4" s="140"/>
      <c r="G4" s="140"/>
    </row>
    <row r="5" spans="1:9" ht="15.75" x14ac:dyDescent="0.25">
      <c r="A5" s="57" t="s">
        <v>111</v>
      </c>
      <c r="B5" s="142" t="s">
        <v>65</v>
      </c>
      <c r="C5" s="143">
        <v>5</v>
      </c>
      <c r="D5" s="58" t="s">
        <v>112</v>
      </c>
      <c r="E5" s="59">
        <f t="shared" si="0"/>
        <v>0.41666666666666669</v>
      </c>
      <c r="F5" s="140"/>
      <c r="G5" s="140"/>
    </row>
    <row r="6" spans="1:9" ht="15.75" x14ac:dyDescent="0.25">
      <c r="A6" s="57" t="s">
        <v>111</v>
      </c>
      <c r="B6" s="142" t="s">
        <v>66</v>
      </c>
      <c r="C6" s="143">
        <v>5</v>
      </c>
      <c r="D6" s="58" t="s">
        <v>112</v>
      </c>
      <c r="E6" s="59">
        <f t="shared" si="0"/>
        <v>0.41666666666666669</v>
      </c>
      <c r="F6" s="140"/>
      <c r="G6" s="140"/>
    </row>
    <row r="7" spans="1:9" ht="15.75" x14ac:dyDescent="0.25">
      <c r="A7" s="57" t="s">
        <v>111</v>
      </c>
      <c r="B7" s="142" t="s">
        <v>67</v>
      </c>
      <c r="C7" s="143">
        <v>5</v>
      </c>
      <c r="D7" s="58" t="s">
        <v>112</v>
      </c>
      <c r="E7" s="59">
        <f t="shared" si="0"/>
        <v>0.41666666666666669</v>
      </c>
      <c r="F7" s="140"/>
      <c r="G7" s="140"/>
    </row>
    <row r="8" spans="1:9" ht="15.75" x14ac:dyDescent="0.25">
      <c r="A8" s="57" t="s">
        <v>111</v>
      </c>
      <c r="B8" s="142" t="s">
        <v>68</v>
      </c>
      <c r="C8" s="143">
        <v>2</v>
      </c>
      <c r="D8" s="58" t="s">
        <v>112</v>
      </c>
      <c r="E8" s="59">
        <f t="shared" si="0"/>
        <v>0.16666666666666666</v>
      </c>
      <c r="F8" s="140"/>
      <c r="G8" s="140"/>
    </row>
    <row r="9" spans="1:9" ht="15.75" x14ac:dyDescent="0.25">
      <c r="A9" s="57" t="s">
        <v>111</v>
      </c>
      <c r="B9" s="142" t="s">
        <v>69</v>
      </c>
      <c r="C9" s="143">
        <v>2</v>
      </c>
      <c r="D9" s="58" t="s">
        <v>112</v>
      </c>
      <c r="E9" s="59">
        <f t="shared" si="0"/>
        <v>0.16666666666666666</v>
      </c>
      <c r="F9" s="140"/>
      <c r="G9" s="140"/>
    </row>
    <row r="10" spans="1:9" ht="31.5" x14ac:dyDescent="0.25">
      <c r="A10" s="57" t="s">
        <v>111</v>
      </c>
      <c r="B10" s="142" t="s">
        <v>70</v>
      </c>
      <c r="C10" s="143">
        <v>2</v>
      </c>
      <c r="D10" s="58" t="s">
        <v>112</v>
      </c>
      <c r="E10" s="59">
        <f t="shared" si="0"/>
        <v>0.16666666666666666</v>
      </c>
      <c r="F10" s="140"/>
      <c r="G10" s="140"/>
    </row>
    <row r="11" spans="1:9" ht="15.75" x14ac:dyDescent="0.25">
      <c r="A11" s="57" t="s">
        <v>111</v>
      </c>
      <c r="B11" s="142" t="s">
        <v>71</v>
      </c>
      <c r="C11" s="143">
        <v>1</v>
      </c>
      <c r="D11" s="58" t="s">
        <v>112</v>
      </c>
      <c r="E11" s="59">
        <f t="shared" si="0"/>
        <v>8.3333333333333329E-2</v>
      </c>
      <c r="F11" s="140"/>
      <c r="G11" s="140"/>
    </row>
    <row r="12" spans="1:9" ht="31.5" x14ac:dyDescent="0.25">
      <c r="A12" s="57" t="s">
        <v>111</v>
      </c>
      <c r="B12" s="142" t="s">
        <v>72</v>
      </c>
      <c r="C12" s="143">
        <v>9.9600000000000009</v>
      </c>
      <c r="D12" s="58" t="s">
        <v>112</v>
      </c>
      <c r="E12" s="59">
        <f t="shared" si="0"/>
        <v>0.83000000000000007</v>
      </c>
      <c r="F12" s="140"/>
      <c r="G12" s="140">
        <f>0.83*12</f>
        <v>9.9599999999999991</v>
      </c>
    </row>
    <row r="13" spans="1:9" s="69" customFormat="1" ht="31.5" x14ac:dyDescent="0.25">
      <c r="A13" s="57" t="s">
        <v>111</v>
      </c>
      <c r="B13" s="142" t="s">
        <v>73</v>
      </c>
      <c r="C13" s="143">
        <v>1</v>
      </c>
      <c r="D13" s="58" t="s">
        <v>112</v>
      </c>
      <c r="E13" s="59">
        <f t="shared" si="0"/>
        <v>8.3333333333333329E-2</v>
      </c>
      <c r="F13" s="140"/>
      <c r="G13" s="140"/>
      <c r="H13"/>
      <c r="I13"/>
    </row>
    <row r="14" spans="1:9" ht="15.75" x14ac:dyDescent="0.25">
      <c r="A14" s="66" t="s">
        <v>111</v>
      </c>
      <c r="B14" s="144" t="s">
        <v>74</v>
      </c>
      <c r="C14" s="145">
        <v>24</v>
      </c>
      <c r="D14" s="67" t="s">
        <v>112</v>
      </c>
      <c r="E14" s="68">
        <f t="shared" si="0"/>
        <v>2</v>
      </c>
      <c r="F14" s="141"/>
      <c r="G14" s="141"/>
      <c r="H14" s="69"/>
      <c r="I14" s="69"/>
    </row>
    <row r="15" spans="1:9" ht="15.75" x14ac:dyDescent="0.25">
      <c r="A15" s="57" t="s">
        <v>111</v>
      </c>
      <c r="B15" s="142" t="s">
        <v>75</v>
      </c>
      <c r="C15" s="143">
        <v>12</v>
      </c>
      <c r="D15" s="58" t="s">
        <v>112</v>
      </c>
      <c r="E15" s="59">
        <f t="shared" si="0"/>
        <v>1</v>
      </c>
      <c r="F15" s="140"/>
      <c r="G15" s="140"/>
    </row>
    <row r="16" spans="1:9" ht="15.75" x14ac:dyDescent="0.25">
      <c r="A16" s="57" t="s">
        <v>111</v>
      </c>
      <c r="B16" s="142" t="s">
        <v>76</v>
      </c>
      <c r="C16" s="143">
        <v>2</v>
      </c>
      <c r="D16" s="58" t="s">
        <v>112</v>
      </c>
      <c r="E16" s="59">
        <f t="shared" si="0"/>
        <v>0.16666666666666666</v>
      </c>
      <c r="F16" s="140"/>
      <c r="G16" s="140"/>
    </row>
    <row r="17" spans="1:7" ht="15.75" x14ac:dyDescent="0.25">
      <c r="A17" s="57" t="s">
        <v>111</v>
      </c>
      <c r="B17" s="142" t="s">
        <v>77</v>
      </c>
      <c r="C17" s="143">
        <v>2</v>
      </c>
      <c r="D17" s="58" t="s">
        <v>112</v>
      </c>
      <c r="E17" s="59">
        <f t="shared" si="0"/>
        <v>0.16666666666666666</v>
      </c>
      <c r="F17" s="140"/>
      <c r="G17" s="140"/>
    </row>
    <row r="18" spans="1:7" ht="15.75" x14ac:dyDescent="0.25">
      <c r="A18" s="57" t="s">
        <v>111</v>
      </c>
      <c r="B18" s="142" t="s">
        <v>78</v>
      </c>
      <c r="C18" s="143">
        <v>24</v>
      </c>
      <c r="D18" s="58" t="s">
        <v>112</v>
      </c>
      <c r="E18" s="59">
        <f t="shared" si="0"/>
        <v>2</v>
      </c>
      <c r="F18" s="140"/>
      <c r="G18" s="140"/>
    </row>
    <row r="19" spans="1:7" ht="31.5" x14ac:dyDescent="0.25">
      <c r="A19" s="57" t="s">
        <v>111</v>
      </c>
      <c r="B19" s="142" t="s">
        <v>79</v>
      </c>
      <c r="C19" s="143">
        <v>24</v>
      </c>
      <c r="D19" s="58" t="s">
        <v>112</v>
      </c>
      <c r="E19" s="59">
        <f t="shared" si="0"/>
        <v>2</v>
      </c>
      <c r="F19" s="140"/>
      <c r="G19" s="140"/>
    </row>
    <row r="20" spans="1:7" ht="15.75" x14ac:dyDescent="0.25">
      <c r="A20" s="57" t="s">
        <v>111</v>
      </c>
      <c r="B20" s="142" t="s">
        <v>80</v>
      </c>
      <c r="C20" s="143">
        <v>24</v>
      </c>
      <c r="D20" s="58" t="s">
        <v>112</v>
      </c>
      <c r="E20" s="59">
        <f t="shared" si="0"/>
        <v>2</v>
      </c>
      <c r="F20" s="140"/>
      <c r="G20" s="140"/>
    </row>
    <row r="21" spans="1:7" ht="15.75" x14ac:dyDescent="0.25">
      <c r="A21" s="57" t="s">
        <v>111</v>
      </c>
      <c r="B21" s="142" t="s">
        <v>81</v>
      </c>
      <c r="C21" s="143">
        <v>1</v>
      </c>
      <c r="D21" s="58" t="s">
        <v>112</v>
      </c>
      <c r="E21" s="59">
        <f t="shared" si="0"/>
        <v>8.3333333333333329E-2</v>
      </c>
      <c r="F21" s="140"/>
      <c r="G21" s="140"/>
    </row>
    <row r="22" spans="1:7" ht="15.75" x14ac:dyDescent="0.25">
      <c r="A22" s="57" t="s">
        <v>111</v>
      </c>
      <c r="B22" s="142" t="s">
        <v>82</v>
      </c>
      <c r="C22" s="143">
        <v>2</v>
      </c>
      <c r="D22" s="58" t="s">
        <v>112</v>
      </c>
      <c r="E22" s="59">
        <f t="shared" si="0"/>
        <v>0.16666666666666666</v>
      </c>
      <c r="F22" s="140"/>
      <c r="G22" s="140"/>
    </row>
    <row r="23" spans="1:7" ht="31.5" x14ac:dyDescent="0.25">
      <c r="A23" s="57" t="s">
        <v>111</v>
      </c>
      <c r="B23" s="142" t="s">
        <v>83</v>
      </c>
      <c r="C23" s="143">
        <v>6</v>
      </c>
      <c r="D23" s="58" t="s">
        <v>112</v>
      </c>
      <c r="E23" s="59">
        <f t="shared" si="0"/>
        <v>0.5</v>
      </c>
      <c r="F23" s="140"/>
      <c r="G23" s="140"/>
    </row>
    <row r="24" spans="1:7" ht="15.75" x14ac:dyDescent="0.25">
      <c r="A24" s="57" t="s">
        <v>111</v>
      </c>
      <c r="B24" s="142" t="s">
        <v>84</v>
      </c>
      <c r="C24" s="143">
        <v>24</v>
      </c>
      <c r="D24" s="58" t="s">
        <v>112</v>
      </c>
      <c r="E24" s="59">
        <f t="shared" si="0"/>
        <v>2</v>
      </c>
      <c r="F24" s="140"/>
      <c r="G24" s="140"/>
    </row>
    <row r="25" spans="1:7" ht="31.5" x14ac:dyDescent="0.25">
      <c r="A25" s="57" t="s">
        <v>111</v>
      </c>
      <c r="B25" s="142" t="s">
        <v>85</v>
      </c>
      <c r="C25" s="143">
        <v>1</v>
      </c>
      <c r="D25" s="58" t="s">
        <v>112</v>
      </c>
      <c r="E25" s="59">
        <f t="shared" si="0"/>
        <v>8.3333333333333329E-2</v>
      </c>
      <c r="F25" s="140"/>
      <c r="G25" s="140"/>
    </row>
    <row r="26" spans="1:7" ht="15.75" x14ac:dyDescent="0.25">
      <c r="A26" s="57" t="s">
        <v>111</v>
      </c>
      <c r="B26" s="142" t="s">
        <v>86</v>
      </c>
      <c r="C26" s="143">
        <v>1</v>
      </c>
      <c r="D26" s="58" t="s">
        <v>112</v>
      </c>
      <c r="E26" s="59">
        <f t="shared" si="0"/>
        <v>8.3333333333333329E-2</v>
      </c>
      <c r="F26" s="140"/>
      <c r="G26" s="140"/>
    </row>
    <row r="27" spans="1:7" ht="31.5" x14ac:dyDescent="0.25">
      <c r="A27" s="57" t="s">
        <v>111</v>
      </c>
      <c r="B27" s="142" t="s">
        <v>87</v>
      </c>
      <c r="C27" s="143">
        <v>6</v>
      </c>
      <c r="D27" s="58" t="s">
        <v>112</v>
      </c>
      <c r="E27" s="59">
        <f t="shared" si="0"/>
        <v>0.5</v>
      </c>
      <c r="F27" s="140"/>
      <c r="G27" s="140"/>
    </row>
    <row r="28" spans="1:7" ht="15.75" x14ac:dyDescent="0.25">
      <c r="A28" s="57" t="s">
        <v>111</v>
      </c>
      <c r="B28" s="142" t="s">
        <v>88</v>
      </c>
      <c r="C28" s="143">
        <v>6</v>
      </c>
      <c r="D28" s="58" t="s">
        <v>112</v>
      </c>
      <c r="E28" s="59">
        <f t="shared" si="0"/>
        <v>0.5</v>
      </c>
      <c r="F28" s="140"/>
      <c r="G28" s="140"/>
    </row>
    <row r="29" spans="1:7" ht="31.5" x14ac:dyDescent="0.25">
      <c r="A29" s="57" t="s">
        <v>111</v>
      </c>
      <c r="B29" s="142" t="s">
        <v>89</v>
      </c>
      <c r="C29" s="143">
        <v>2</v>
      </c>
      <c r="D29" s="58" t="s">
        <v>112</v>
      </c>
      <c r="E29" s="59">
        <f t="shared" si="0"/>
        <v>0.16666666666666666</v>
      </c>
      <c r="F29" s="140"/>
      <c r="G29" s="140"/>
    </row>
    <row r="30" spans="1:7" ht="15.75" x14ac:dyDescent="0.25">
      <c r="A30" s="57" t="s">
        <v>111</v>
      </c>
      <c r="B30" s="142" t="s">
        <v>90</v>
      </c>
      <c r="C30" s="143">
        <v>3</v>
      </c>
      <c r="D30" s="58" t="s">
        <v>112</v>
      </c>
      <c r="E30" s="59">
        <f t="shared" si="0"/>
        <v>0.25</v>
      </c>
      <c r="F30" s="140"/>
      <c r="G30" s="140"/>
    </row>
    <row r="31" spans="1:7" ht="15.75" x14ac:dyDescent="0.25">
      <c r="A31" s="57" t="s">
        <v>111</v>
      </c>
      <c r="B31" s="142" t="s">
        <v>91</v>
      </c>
      <c r="C31" s="143">
        <v>12</v>
      </c>
      <c r="D31" s="58" t="s">
        <v>112</v>
      </c>
      <c r="E31" s="59">
        <f t="shared" si="0"/>
        <v>1</v>
      </c>
      <c r="F31" s="140"/>
      <c r="G31" s="140"/>
    </row>
    <row r="32" spans="1:7" ht="15.75" x14ac:dyDescent="0.25">
      <c r="A32" s="57" t="s">
        <v>111</v>
      </c>
      <c r="B32" s="142" t="s">
        <v>92</v>
      </c>
      <c r="C32" s="143">
        <v>12</v>
      </c>
      <c r="D32" s="58" t="s">
        <v>112</v>
      </c>
      <c r="E32" s="59">
        <f t="shared" si="0"/>
        <v>1</v>
      </c>
      <c r="F32" s="140"/>
      <c r="G32" s="140"/>
    </row>
    <row r="33" spans="1:7" ht="31.5" x14ac:dyDescent="0.25">
      <c r="A33" s="57" t="s">
        <v>111</v>
      </c>
      <c r="B33" s="142" t="s">
        <v>93</v>
      </c>
      <c r="C33" s="143">
        <v>13</v>
      </c>
      <c r="D33" s="58" t="s">
        <v>112</v>
      </c>
      <c r="E33" s="59">
        <f t="shared" si="0"/>
        <v>1.0833333333333333</v>
      </c>
      <c r="F33" s="140"/>
      <c r="G33" s="140"/>
    </row>
    <row r="34" spans="1:7" ht="31.5" x14ac:dyDescent="0.25">
      <c r="A34" s="57" t="s">
        <v>111</v>
      </c>
      <c r="B34" s="142" t="s">
        <v>94</v>
      </c>
      <c r="C34" s="143">
        <v>12</v>
      </c>
      <c r="D34" s="58" t="s">
        <v>112</v>
      </c>
      <c r="E34" s="59">
        <f t="shared" si="0"/>
        <v>1</v>
      </c>
      <c r="F34" s="140"/>
      <c r="G34" s="140"/>
    </row>
    <row r="35" spans="1:7" ht="31.5" x14ac:dyDescent="0.25">
      <c r="A35" s="57" t="s">
        <v>111</v>
      </c>
      <c r="B35" s="142" t="s">
        <v>95</v>
      </c>
      <c r="C35" s="143">
        <v>2</v>
      </c>
      <c r="D35" s="58" t="s">
        <v>112</v>
      </c>
      <c r="E35" s="59">
        <f t="shared" si="0"/>
        <v>0.16666666666666666</v>
      </c>
      <c r="F35" s="140"/>
      <c r="G35" s="140"/>
    </row>
    <row r="36" spans="1:7" ht="15.75" x14ac:dyDescent="0.25">
      <c r="A36" s="57" t="s">
        <v>111</v>
      </c>
      <c r="B36" s="142" t="s">
        <v>96</v>
      </c>
      <c r="C36" s="143">
        <v>2</v>
      </c>
      <c r="D36" s="58" t="s">
        <v>112</v>
      </c>
      <c r="E36" s="59">
        <f t="shared" si="0"/>
        <v>0.16666666666666666</v>
      </c>
      <c r="F36" s="140"/>
      <c r="G36" s="140"/>
    </row>
    <row r="37" spans="1:7" ht="15.75" x14ac:dyDescent="0.25">
      <c r="A37" s="57" t="s">
        <v>111</v>
      </c>
      <c r="B37" s="142" t="s">
        <v>97</v>
      </c>
      <c r="C37" s="143">
        <v>2</v>
      </c>
      <c r="D37" s="58" t="s">
        <v>112</v>
      </c>
      <c r="E37" s="59">
        <f t="shared" si="0"/>
        <v>0.16666666666666666</v>
      </c>
      <c r="F37" s="140"/>
      <c r="G37" s="140"/>
    </row>
    <row r="38" spans="1:7" ht="15.75" x14ac:dyDescent="0.25">
      <c r="A38" s="57" t="s">
        <v>111</v>
      </c>
      <c r="B38" s="142" t="s">
        <v>98</v>
      </c>
      <c r="C38" s="143">
        <v>2</v>
      </c>
      <c r="D38" s="58" t="s">
        <v>112</v>
      </c>
      <c r="E38" s="59">
        <f t="shared" si="0"/>
        <v>0.16666666666666666</v>
      </c>
      <c r="F38" s="140"/>
      <c r="G38" s="140"/>
    </row>
    <row r="39" spans="1:7" ht="15.75" x14ac:dyDescent="0.25">
      <c r="A39" s="57" t="s">
        <v>111</v>
      </c>
      <c r="B39" s="142" t="s">
        <v>99</v>
      </c>
      <c r="C39" s="143">
        <v>12</v>
      </c>
      <c r="D39" s="58" t="s">
        <v>112</v>
      </c>
      <c r="E39" s="59">
        <f t="shared" si="0"/>
        <v>1</v>
      </c>
      <c r="F39" s="140"/>
      <c r="G39" s="140"/>
    </row>
    <row r="40" spans="1:7" ht="31.5" x14ac:dyDescent="0.25">
      <c r="A40" s="57" t="s">
        <v>111</v>
      </c>
      <c r="B40" s="142" t="s">
        <v>100</v>
      </c>
      <c r="C40" s="143">
        <v>6</v>
      </c>
      <c r="D40" s="58" t="s">
        <v>112</v>
      </c>
      <c r="E40" s="59">
        <f t="shared" si="0"/>
        <v>0.5</v>
      </c>
      <c r="F40" s="140"/>
      <c r="G40" s="140"/>
    </row>
    <row r="41" spans="1:7" ht="31.5" x14ac:dyDescent="0.25">
      <c r="A41" s="57" t="s">
        <v>111</v>
      </c>
      <c r="B41" s="142" t="s">
        <v>101</v>
      </c>
      <c r="C41" s="143">
        <v>6</v>
      </c>
      <c r="D41" s="58" t="s">
        <v>112</v>
      </c>
      <c r="E41" s="59">
        <f t="shared" si="0"/>
        <v>0.5</v>
      </c>
      <c r="F41" s="140"/>
      <c r="G41" s="140"/>
    </row>
    <row r="42" spans="1:7" ht="31.5" x14ac:dyDescent="0.25">
      <c r="A42" s="57" t="s">
        <v>111</v>
      </c>
      <c r="B42" s="142" t="s">
        <v>102</v>
      </c>
      <c r="C42" s="143">
        <v>6</v>
      </c>
      <c r="D42" s="58" t="s">
        <v>112</v>
      </c>
      <c r="E42" s="59">
        <f t="shared" si="0"/>
        <v>0.5</v>
      </c>
      <c r="F42" s="140"/>
      <c r="G42" s="140"/>
    </row>
    <row r="43" spans="1:7" ht="31.5" x14ac:dyDescent="0.25">
      <c r="A43" s="57" t="s">
        <v>111</v>
      </c>
      <c r="B43" s="142" t="s">
        <v>103</v>
      </c>
      <c r="C43" s="143">
        <v>6</v>
      </c>
      <c r="D43" s="58" t="s">
        <v>112</v>
      </c>
      <c r="E43" s="59">
        <f t="shared" si="0"/>
        <v>0.5</v>
      </c>
      <c r="F43" s="140"/>
      <c r="G43" s="140"/>
    </row>
    <row r="44" spans="1:7" ht="15.75" x14ac:dyDescent="0.25">
      <c r="A44" s="57" t="s">
        <v>111</v>
      </c>
      <c r="B44" s="142" t="s">
        <v>104</v>
      </c>
      <c r="C44" s="143">
        <v>1</v>
      </c>
      <c r="D44" s="58" t="s">
        <v>112</v>
      </c>
      <c r="E44" s="59">
        <f t="shared" si="0"/>
        <v>8.3333333333333329E-2</v>
      </c>
      <c r="F44" s="140"/>
      <c r="G44" s="140"/>
    </row>
    <row r="45" spans="1:7" ht="15.75" x14ac:dyDescent="0.25">
      <c r="A45" s="57" t="s">
        <v>111</v>
      </c>
      <c r="B45" s="142" t="s">
        <v>105</v>
      </c>
      <c r="C45" s="143">
        <v>1</v>
      </c>
      <c r="D45" s="58" t="s">
        <v>112</v>
      </c>
      <c r="E45" s="59">
        <f t="shared" si="0"/>
        <v>8.3333333333333329E-2</v>
      </c>
      <c r="F45" s="140"/>
      <c r="G45" s="140"/>
    </row>
    <row r="46" spans="1:7" ht="15.75" x14ac:dyDescent="0.25">
      <c r="A46" s="57" t="s">
        <v>111</v>
      </c>
      <c r="B46" s="142" t="s">
        <v>106</v>
      </c>
      <c r="C46" s="143">
        <v>2</v>
      </c>
      <c r="D46" s="58" t="s">
        <v>112</v>
      </c>
      <c r="E46" s="59">
        <f t="shared" si="0"/>
        <v>0.16666666666666666</v>
      </c>
      <c r="F46" s="140"/>
      <c r="G46" s="140"/>
    </row>
    <row r="47" spans="1:7" x14ac:dyDescent="0.25">
      <c r="A47" s="272" t="s">
        <v>831</v>
      </c>
      <c r="B47" s="272"/>
      <c r="C47" s="272"/>
      <c r="D47" s="272"/>
      <c r="E47" s="272"/>
      <c r="F47" s="38"/>
      <c r="G47" s="38"/>
    </row>
    <row r="48" spans="1:7" x14ac:dyDescent="0.25">
      <c r="F48" s="38"/>
      <c r="G48" s="38"/>
    </row>
  </sheetData>
  <mergeCells count="3">
    <mergeCell ref="A1:E1"/>
    <mergeCell ref="A47:E47"/>
    <mergeCell ref="A2:E2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80" orientation="landscape" r:id="rId1"/>
  <headerFooter>
    <oddFooter>&amp;L&amp;G</oddFooter>
  </headerFooter>
  <legacyDrawingHF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K25"/>
  <sheetViews>
    <sheetView view="pageBreakPreview" zoomScale="130" zoomScaleNormal="100" zoomScaleSheetLayoutView="130" workbookViewId="0">
      <selection activeCell="A6" sqref="A6:J6"/>
    </sheetView>
  </sheetViews>
  <sheetFormatPr defaultRowHeight="15" x14ac:dyDescent="0.25"/>
  <cols>
    <col min="1" max="1" width="6" style="65" customWidth="1"/>
    <col min="4" max="4" width="40.7109375" customWidth="1"/>
    <col min="8" max="8" width="13.85546875" customWidth="1"/>
    <col min="9" max="9" width="14" customWidth="1"/>
    <col min="10" max="10" width="14.5703125" customWidth="1"/>
    <col min="11" max="11" width="12.5703125" customWidth="1"/>
  </cols>
  <sheetData>
    <row r="1" spans="1:11" s="61" customFormat="1" ht="15.75" customHeight="1" thickBot="1" x14ac:dyDescent="0.3">
      <c r="A1" s="234" t="s">
        <v>2</v>
      </c>
      <c r="B1" s="235"/>
      <c r="C1" s="235"/>
      <c r="D1" s="235"/>
      <c r="E1" s="235"/>
      <c r="F1" s="235"/>
      <c r="G1" s="235"/>
      <c r="H1" s="235"/>
      <c r="I1" s="235"/>
      <c r="J1" s="236"/>
    </row>
    <row r="2" spans="1:11" s="61" customFormat="1" ht="16.5" customHeight="1" thickBot="1" x14ac:dyDescent="0.3">
      <c r="A2" s="226" t="s">
        <v>165</v>
      </c>
      <c r="B2" s="227"/>
      <c r="C2" s="227"/>
      <c r="D2" s="227"/>
      <c r="E2" s="227"/>
      <c r="F2" s="227"/>
      <c r="G2" s="227"/>
      <c r="H2" s="227"/>
      <c r="I2" s="227"/>
      <c r="J2" s="228"/>
    </row>
    <row r="3" spans="1:11" s="61" customFormat="1" ht="15" customHeight="1" thickBot="1" x14ac:dyDescent="0.3">
      <c r="A3" s="259" t="s">
        <v>503</v>
      </c>
      <c r="B3" s="260"/>
      <c r="C3" s="260"/>
      <c r="D3" s="260"/>
      <c r="E3" s="260"/>
      <c r="F3" s="260"/>
      <c r="G3" s="260"/>
      <c r="H3" s="260"/>
      <c r="I3" s="260"/>
      <c r="J3" s="261"/>
    </row>
    <row r="4" spans="1:11" x14ac:dyDescent="0.25">
      <c r="A4" s="81"/>
      <c r="B4" s="167"/>
      <c r="C4" s="167"/>
      <c r="D4" s="167" t="s">
        <v>113</v>
      </c>
      <c r="E4" s="283" t="s">
        <v>114</v>
      </c>
      <c r="F4" s="283"/>
      <c r="G4" s="283" t="s">
        <v>22</v>
      </c>
      <c r="H4" s="283"/>
      <c r="I4" s="283" t="s">
        <v>115</v>
      </c>
      <c r="J4" s="284"/>
    </row>
    <row r="5" spans="1:11" ht="55.5" customHeight="1" thickBot="1" x14ac:dyDescent="0.3">
      <c r="A5" s="82"/>
      <c r="B5" s="166"/>
      <c r="C5" s="166"/>
      <c r="D5" s="166" t="s">
        <v>116</v>
      </c>
      <c r="E5" s="281" t="s">
        <v>163</v>
      </c>
      <c r="F5" s="281"/>
      <c r="G5" s="281" t="s">
        <v>117</v>
      </c>
      <c r="H5" s="281"/>
      <c r="I5" s="281" t="s">
        <v>118</v>
      </c>
      <c r="J5" s="282"/>
    </row>
    <row r="6" spans="1:11" ht="20.25" customHeight="1" thickBot="1" x14ac:dyDescent="0.3">
      <c r="A6" s="276" t="s">
        <v>119</v>
      </c>
      <c r="B6" s="277"/>
      <c r="C6" s="277"/>
      <c r="D6" s="277"/>
      <c r="E6" s="277"/>
      <c r="F6" s="277"/>
      <c r="G6" s="277"/>
      <c r="H6" s="277"/>
      <c r="I6" s="277"/>
      <c r="J6" s="278"/>
    </row>
    <row r="7" spans="1:11" ht="39.75" customHeight="1" x14ac:dyDescent="0.25">
      <c r="A7" s="81" t="s">
        <v>1</v>
      </c>
      <c r="B7" s="124" t="s">
        <v>120</v>
      </c>
      <c r="C7" s="124" t="s">
        <v>121</v>
      </c>
      <c r="D7" s="124" t="s">
        <v>3</v>
      </c>
      <c r="E7" s="124" t="s">
        <v>122</v>
      </c>
      <c r="F7" s="124" t="s">
        <v>123</v>
      </c>
      <c r="G7" s="124" t="s">
        <v>124</v>
      </c>
      <c r="H7" s="124" t="s">
        <v>164</v>
      </c>
      <c r="I7" s="124" t="s">
        <v>54</v>
      </c>
      <c r="J7" s="125" t="s">
        <v>125</v>
      </c>
    </row>
    <row r="8" spans="1:11" ht="30" customHeight="1" x14ac:dyDescent="0.25">
      <c r="A8" s="126" t="s">
        <v>126</v>
      </c>
      <c r="B8" s="168" t="s">
        <v>127</v>
      </c>
      <c r="C8" s="168" t="s">
        <v>128</v>
      </c>
      <c r="D8" s="168" t="s">
        <v>129</v>
      </c>
      <c r="E8" s="110" t="s">
        <v>107</v>
      </c>
      <c r="F8" s="109">
        <v>52</v>
      </c>
      <c r="G8" s="112">
        <v>32.46</v>
      </c>
      <c r="H8" s="112">
        <v>41.89</v>
      </c>
      <c r="I8" s="112">
        <f>TRUNC(H8*F8,2)</f>
        <v>2178.2800000000002</v>
      </c>
      <c r="J8" s="127">
        <v>4.1081515769653222E-2</v>
      </c>
      <c r="K8" s="112"/>
    </row>
    <row r="9" spans="1:11" ht="30" customHeight="1" x14ac:dyDescent="0.25">
      <c r="A9" s="126" t="s">
        <v>130</v>
      </c>
      <c r="B9" s="168" t="s">
        <v>131</v>
      </c>
      <c r="C9" s="168" t="s">
        <v>128</v>
      </c>
      <c r="D9" s="168" t="s">
        <v>132</v>
      </c>
      <c r="E9" s="110" t="s">
        <v>107</v>
      </c>
      <c r="F9" s="109">
        <v>78</v>
      </c>
      <c r="G9" s="112">
        <v>32.69</v>
      </c>
      <c r="H9" s="112">
        <v>42.19</v>
      </c>
      <c r="I9" s="112">
        <f t="shared" ref="I9:I18" si="0">TRUNC(H9*F9,2)</f>
        <v>3290.82</v>
      </c>
      <c r="J9" s="127">
        <v>6.2063588576808409E-2</v>
      </c>
    </row>
    <row r="10" spans="1:11" ht="30" customHeight="1" x14ac:dyDescent="0.25">
      <c r="A10" s="126" t="s">
        <v>133</v>
      </c>
      <c r="B10" s="168" t="s">
        <v>134</v>
      </c>
      <c r="C10" s="168" t="s">
        <v>128</v>
      </c>
      <c r="D10" s="168" t="s">
        <v>135</v>
      </c>
      <c r="E10" s="110" t="s">
        <v>107</v>
      </c>
      <c r="F10" s="109">
        <v>52</v>
      </c>
      <c r="G10" s="112">
        <v>31.96</v>
      </c>
      <c r="H10" s="112">
        <v>41.25</v>
      </c>
      <c r="I10" s="112">
        <f t="shared" si="0"/>
        <v>2145</v>
      </c>
      <c r="J10" s="127">
        <v>4.0453867880119253E-2</v>
      </c>
    </row>
    <row r="11" spans="1:11" ht="30" customHeight="1" x14ac:dyDescent="0.25">
      <c r="A11" s="126" t="s">
        <v>136</v>
      </c>
      <c r="B11" s="168" t="s">
        <v>137</v>
      </c>
      <c r="C11" s="168" t="s">
        <v>128</v>
      </c>
      <c r="D11" s="168" t="s">
        <v>138</v>
      </c>
      <c r="E11" s="110" t="s">
        <v>107</v>
      </c>
      <c r="F11" s="109">
        <v>26</v>
      </c>
      <c r="G11" s="112">
        <v>32.46</v>
      </c>
      <c r="H11" s="112">
        <v>41.89</v>
      </c>
      <c r="I11" s="112">
        <f t="shared" si="0"/>
        <v>1089.1400000000001</v>
      </c>
      <c r="J11" s="127">
        <v>2.0540757884826611E-2</v>
      </c>
    </row>
    <row r="12" spans="1:11" ht="30" customHeight="1" x14ac:dyDescent="0.25">
      <c r="A12" s="126" t="s">
        <v>139</v>
      </c>
      <c r="B12" s="168" t="s">
        <v>140</v>
      </c>
      <c r="C12" s="168" t="s">
        <v>128</v>
      </c>
      <c r="D12" s="168" t="s">
        <v>141</v>
      </c>
      <c r="E12" s="110" t="s">
        <v>107</v>
      </c>
      <c r="F12" s="109">
        <v>78</v>
      </c>
      <c r="G12" s="112">
        <v>30.59</v>
      </c>
      <c r="H12" s="112">
        <v>39.479999999999997</v>
      </c>
      <c r="I12" s="112">
        <f t="shared" si="0"/>
        <v>3079.44</v>
      </c>
      <c r="J12" s="127">
        <v>5.8077043778440293E-2</v>
      </c>
    </row>
    <row r="13" spans="1:11" ht="30" customHeight="1" x14ac:dyDescent="0.25">
      <c r="A13" s="126" t="s">
        <v>142</v>
      </c>
      <c r="B13" s="168" t="s">
        <v>143</v>
      </c>
      <c r="C13" s="168" t="s">
        <v>128</v>
      </c>
      <c r="D13" s="168" t="s">
        <v>144</v>
      </c>
      <c r="E13" s="110" t="s">
        <v>107</v>
      </c>
      <c r="F13" s="109">
        <v>156</v>
      </c>
      <c r="G13" s="112">
        <v>33.090000000000003</v>
      </c>
      <c r="H13" s="112">
        <v>42.7</v>
      </c>
      <c r="I13" s="112">
        <f t="shared" si="0"/>
        <v>6661.2</v>
      </c>
      <c r="J13" s="127">
        <v>0.12562764788953398</v>
      </c>
    </row>
    <row r="14" spans="1:11" ht="30" customHeight="1" x14ac:dyDescent="0.25">
      <c r="A14" s="126" t="s">
        <v>145</v>
      </c>
      <c r="B14" s="168" t="s">
        <v>146</v>
      </c>
      <c r="C14" s="168" t="s">
        <v>128</v>
      </c>
      <c r="D14" s="168" t="s">
        <v>147</v>
      </c>
      <c r="E14" s="110" t="s">
        <v>107</v>
      </c>
      <c r="F14" s="109">
        <v>156</v>
      </c>
      <c r="G14" s="112">
        <v>26.26</v>
      </c>
      <c r="H14" s="112">
        <v>33.89</v>
      </c>
      <c r="I14" s="112">
        <f t="shared" si="0"/>
        <v>5286.84</v>
      </c>
      <c r="J14" s="127">
        <v>9.9707751451435747E-2</v>
      </c>
    </row>
    <row r="15" spans="1:11" ht="30" customHeight="1" x14ac:dyDescent="0.25">
      <c r="A15" s="126" t="s">
        <v>148</v>
      </c>
      <c r="B15" s="168" t="s">
        <v>149</v>
      </c>
      <c r="C15" s="168" t="s">
        <v>128</v>
      </c>
      <c r="D15" s="168" t="s">
        <v>168</v>
      </c>
      <c r="E15" s="110" t="s">
        <v>107</v>
      </c>
      <c r="F15" s="109">
        <v>156</v>
      </c>
      <c r="G15" s="112">
        <v>40.04</v>
      </c>
      <c r="H15" s="112">
        <v>51.67</v>
      </c>
      <c r="I15" s="112">
        <f t="shared" si="0"/>
        <v>8060.52</v>
      </c>
      <c r="J15" s="127">
        <v>0.15201828024478267</v>
      </c>
    </row>
    <row r="16" spans="1:11" ht="30" customHeight="1" x14ac:dyDescent="0.25">
      <c r="A16" s="126" t="s">
        <v>150</v>
      </c>
      <c r="B16" s="168" t="s">
        <v>151</v>
      </c>
      <c r="C16" s="168" t="s">
        <v>128</v>
      </c>
      <c r="D16" s="168" t="s">
        <v>152</v>
      </c>
      <c r="E16" s="110" t="s">
        <v>107</v>
      </c>
      <c r="F16" s="109">
        <v>520</v>
      </c>
      <c r="G16" s="112">
        <v>25.73</v>
      </c>
      <c r="H16" s="112">
        <v>33.200000000000003</v>
      </c>
      <c r="I16" s="112">
        <f t="shared" si="0"/>
        <v>17264</v>
      </c>
      <c r="J16" s="127">
        <v>0.32559234269574766</v>
      </c>
    </row>
    <row r="17" spans="1:11" ht="30" customHeight="1" x14ac:dyDescent="0.25">
      <c r="A17" s="126" t="s">
        <v>153</v>
      </c>
      <c r="B17" s="168" t="s">
        <v>154</v>
      </c>
      <c r="C17" s="168" t="s">
        <v>128</v>
      </c>
      <c r="D17" s="168" t="s">
        <v>155</v>
      </c>
      <c r="E17" s="110" t="s">
        <v>107</v>
      </c>
      <c r="F17" s="109">
        <v>52</v>
      </c>
      <c r="G17" s="112">
        <v>34.51</v>
      </c>
      <c r="H17" s="112">
        <v>44.54</v>
      </c>
      <c r="I17" s="112">
        <f t="shared" si="0"/>
        <v>2316.08</v>
      </c>
      <c r="J17" s="127">
        <v>4.3680370312254822E-2</v>
      </c>
    </row>
    <row r="18" spans="1:11" ht="30" customHeight="1" x14ac:dyDescent="0.25">
      <c r="A18" s="126" t="s">
        <v>156</v>
      </c>
      <c r="B18" s="168" t="s">
        <v>157</v>
      </c>
      <c r="C18" s="168" t="s">
        <v>128</v>
      </c>
      <c r="D18" s="168" t="s">
        <v>158</v>
      </c>
      <c r="E18" s="110" t="s">
        <v>107</v>
      </c>
      <c r="F18" s="109">
        <v>52</v>
      </c>
      <c r="G18" s="112">
        <v>24.62</v>
      </c>
      <c r="H18" s="112">
        <v>31.77</v>
      </c>
      <c r="I18" s="112">
        <f t="shared" si="0"/>
        <v>1652.04</v>
      </c>
      <c r="J18" s="127">
        <v>3.1156833516397302E-2</v>
      </c>
    </row>
    <row r="19" spans="1:11" x14ac:dyDescent="0.25">
      <c r="A19" s="84"/>
      <c r="B19" s="85"/>
      <c r="C19" s="85"/>
      <c r="D19" s="85"/>
      <c r="E19" s="85"/>
      <c r="F19" s="85"/>
      <c r="G19" s="85"/>
      <c r="H19" s="85"/>
      <c r="I19" s="179"/>
      <c r="J19" s="86"/>
      <c r="K19" s="180">
        <f>SUM(I8:I18)</f>
        <v>53023.360000000008</v>
      </c>
    </row>
    <row r="20" spans="1:11" x14ac:dyDescent="0.25">
      <c r="A20" s="279"/>
      <c r="B20" s="280"/>
      <c r="C20" s="280"/>
      <c r="D20" s="87"/>
      <c r="E20" s="165"/>
      <c r="F20" s="281" t="s">
        <v>159</v>
      </c>
      <c r="G20" s="280"/>
      <c r="H20" s="163"/>
      <c r="I20" s="148"/>
      <c r="J20" s="200">
        <v>41088.839999999997</v>
      </c>
      <c r="K20" s="181"/>
    </row>
    <row r="21" spans="1:11" x14ac:dyDescent="0.25">
      <c r="A21" s="279"/>
      <c r="B21" s="280"/>
      <c r="C21" s="280"/>
      <c r="D21" s="87"/>
      <c r="E21" s="165"/>
      <c r="F21" s="281" t="s">
        <v>160</v>
      </c>
      <c r="G21" s="280"/>
      <c r="H21" s="163"/>
      <c r="I21" s="148"/>
      <c r="J21" s="200">
        <v>11934.52</v>
      </c>
    </row>
    <row r="22" spans="1:11" x14ac:dyDescent="0.25">
      <c r="A22" s="279"/>
      <c r="B22" s="280"/>
      <c r="C22" s="280"/>
      <c r="D22" s="87"/>
      <c r="E22" s="165"/>
      <c r="F22" s="281" t="s">
        <v>161</v>
      </c>
      <c r="G22" s="280"/>
      <c r="H22" s="163"/>
      <c r="I22" s="148"/>
      <c r="J22" s="200">
        <v>53023.360000000001</v>
      </c>
    </row>
    <row r="23" spans="1:11" ht="15.75" thickBot="1" x14ac:dyDescent="0.3">
      <c r="A23" s="201"/>
      <c r="B23" s="88"/>
      <c r="C23" s="88"/>
      <c r="D23" s="88"/>
      <c r="E23" s="88"/>
      <c r="F23" s="88"/>
      <c r="G23" s="88"/>
      <c r="H23" s="88"/>
      <c r="I23" s="88"/>
      <c r="J23" s="89"/>
    </row>
    <row r="24" spans="1:11" x14ac:dyDescent="0.25">
      <c r="A24" s="273"/>
      <c r="B24" s="274"/>
      <c r="C24" s="274"/>
      <c r="D24" s="274"/>
      <c r="E24" s="274"/>
      <c r="F24" s="274"/>
      <c r="G24" s="274"/>
      <c r="H24" s="274"/>
      <c r="I24" s="274"/>
      <c r="J24" s="275"/>
    </row>
    <row r="25" spans="1:11" ht="15.75" thickBot="1" x14ac:dyDescent="0.3">
      <c r="A25" s="128"/>
      <c r="B25" s="88"/>
      <c r="C25" s="88"/>
      <c r="D25" s="88"/>
      <c r="E25" s="88"/>
      <c r="F25" s="88"/>
      <c r="G25" s="88"/>
      <c r="H25" s="88"/>
      <c r="I25" s="88"/>
      <c r="J25" s="89"/>
    </row>
  </sheetData>
  <mergeCells count="17">
    <mergeCell ref="A1:J1"/>
    <mergeCell ref="A2:J2"/>
    <mergeCell ref="A3:J3"/>
    <mergeCell ref="E4:F4"/>
    <mergeCell ref="G4:H4"/>
    <mergeCell ref="I4:J4"/>
    <mergeCell ref="E5:F5"/>
    <mergeCell ref="G5:H5"/>
    <mergeCell ref="I5:J5"/>
    <mergeCell ref="A22:C22"/>
    <mergeCell ref="F22:G22"/>
    <mergeCell ref="A24:J24"/>
    <mergeCell ref="A6:J6"/>
    <mergeCell ref="A20:C20"/>
    <mergeCell ref="F20:G20"/>
    <mergeCell ref="A21:C21"/>
    <mergeCell ref="F21:G21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80" orientation="landscape" r:id="rId1"/>
  <headerFooter>
    <oddFooter>&amp;L&amp;G</oddFooter>
  </headerFooter>
  <legacyDrawingHF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K67"/>
  <sheetViews>
    <sheetView view="pageBreakPreview" zoomScale="115" zoomScaleNormal="100" zoomScaleSheetLayoutView="115" workbookViewId="0">
      <selection activeCell="A6" sqref="A6:J6"/>
    </sheetView>
  </sheetViews>
  <sheetFormatPr defaultRowHeight="15" x14ac:dyDescent="0.25"/>
  <cols>
    <col min="4" max="4" width="44.85546875" customWidth="1"/>
    <col min="5" max="5" width="15.28515625" customWidth="1"/>
    <col min="6" max="6" width="13.28515625" customWidth="1"/>
    <col min="8" max="8" width="13.28515625" customWidth="1"/>
    <col min="9" max="9" width="13.5703125" customWidth="1"/>
    <col min="10" max="10" width="17.5703125" customWidth="1"/>
    <col min="11" max="11" width="14.85546875" customWidth="1"/>
  </cols>
  <sheetData>
    <row r="1" spans="1:10" s="61" customFormat="1" ht="23.25" customHeight="1" thickBot="1" x14ac:dyDescent="0.3">
      <c r="A1" s="234" t="s">
        <v>2</v>
      </c>
      <c r="B1" s="235"/>
      <c r="C1" s="235"/>
      <c r="D1" s="235"/>
      <c r="E1" s="235"/>
      <c r="F1" s="235"/>
      <c r="G1" s="235"/>
      <c r="H1" s="235"/>
      <c r="I1" s="235"/>
      <c r="J1" s="236"/>
    </row>
    <row r="2" spans="1:10" s="61" customFormat="1" ht="21.75" customHeight="1" thickBot="1" x14ac:dyDescent="0.3">
      <c r="A2" s="226" t="s">
        <v>165</v>
      </c>
      <c r="B2" s="227"/>
      <c r="C2" s="227"/>
      <c r="D2" s="227"/>
      <c r="E2" s="227"/>
      <c r="F2" s="227"/>
      <c r="G2" s="227"/>
      <c r="H2" s="227"/>
      <c r="I2" s="227"/>
      <c r="J2" s="228"/>
    </row>
    <row r="3" spans="1:10" s="61" customFormat="1" ht="22.5" customHeight="1" thickBot="1" x14ac:dyDescent="0.3">
      <c r="A3" s="259" t="s">
        <v>502</v>
      </c>
      <c r="B3" s="260"/>
      <c r="C3" s="260"/>
      <c r="D3" s="260"/>
      <c r="E3" s="260"/>
      <c r="F3" s="260"/>
      <c r="G3" s="260"/>
      <c r="H3" s="260"/>
      <c r="I3" s="260"/>
      <c r="J3" s="261"/>
    </row>
    <row r="4" spans="1:10" x14ac:dyDescent="0.25">
      <c r="A4" s="90"/>
      <c r="B4" s="167"/>
      <c r="C4" s="167"/>
      <c r="D4" s="167" t="s">
        <v>113</v>
      </c>
      <c r="E4" s="283" t="s">
        <v>114</v>
      </c>
      <c r="F4" s="283"/>
      <c r="G4" s="283" t="s">
        <v>169</v>
      </c>
      <c r="H4" s="283"/>
      <c r="I4" s="283" t="s">
        <v>115</v>
      </c>
      <c r="J4" s="284"/>
    </row>
    <row r="5" spans="1:10" ht="66.75" customHeight="1" thickBot="1" x14ac:dyDescent="0.3">
      <c r="A5" s="91"/>
      <c r="B5" s="166"/>
      <c r="C5" s="166"/>
      <c r="D5" s="166" t="s">
        <v>192</v>
      </c>
      <c r="E5" s="281" t="s">
        <v>356</v>
      </c>
      <c r="F5" s="281"/>
      <c r="G5" s="281" t="s">
        <v>193</v>
      </c>
      <c r="H5" s="281"/>
      <c r="I5" s="281" t="s">
        <v>118</v>
      </c>
      <c r="J5" s="282"/>
    </row>
    <row r="6" spans="1:10" ht="23.25" customHeight="1" thickBot="1" x14ac:dyDescent="0.3">
      <c r="A6" s="288" t="s">
        <v>119</v>
      </c>
      <c r="B6" s="289"/>
      <c r="C6" s="289"/>
      <c r="D6" s="289"/>
      <c r="E6" s="289"/>
      <c r="F6" s="289"/>
      <c r="G6" s="289"/>
      <c r="H6" s="289"/>
      <c r="I6" s="289"/>
      <c r="J6" s="290"/>
    </row>
    <row r="7" spans="1:10" ht="36" customHeight="1" x14ac:dyDescent="0.25">
      <c r="A7" s="129" t="s">
        <v>1</v>
      </c>
      <c r="B7" s="130" t="s">
        <v>120</v>
      </c>
      <c r="C7" s="172" t="s">
        <v>121</v>
      </c>
      <c r="D7" s="172" t="s">
        <v>3</v>
      </c>
      <c r="E7" s="131" t="s">
        <v>122</v>
      </c>
      <c r="F7" s="130" t="s">
        <v>123</v>
      </c>
      <c r="G7" s="130" t="s">
        <v>124</v>
      </c>
      <c r="H7" s="130" t="s">
        <v>194</v>
      </c>
      <c r="I7" s="130" t="s">
        <v>54</v>
      </c>
      <c r="J7" s="132" t="s">
        <v>125</v>
      </c>
    </row>
    <row r="8" spans="1:10" ht="26.25" customHeight="1" x14ac:dyDescent="0.25">
      <c r="A8" s="123" t="s">
        <v>126</v>
      </c>
      <c r="B8" s="77" t="s">
        <v>195</v>
      </c>
      <c r="C8" s="77" t="s">
        <v>128</v>
      </c>
      <c r="D8" s="77" t="s">
        <v>196</v>
      </c>
      <c r="E8" s="78" t="s">
        <v>197</v>
      </c>
      <c r="F8" s="79">
        <v>3</v>
      </c>
      <c r="G8" s="80">
        <v>23.9</v>
      </c>
      <c r="H8" s="80">
        <v>28.29</v>
      </c>
      <c r="I8" s="80">
        <f>TRUNC(F8*H8,2)</f>
        <v>84.87</v>
      </c>
      <c r="J8" s="202">
        <v>5.8189282805262334E-3</v>
      </c>
    </row>
    <row r="9" spans="1:10" ht="26.25" customHeight="1" x14ac:dyDescent="0.25">
      <c r="A9" s="123" t="s">
        <v>130</v>
      </c>
      <c r="B9" s="77" t="s">
        <v>198</v>
      </c>
      <c r="C9" s="77" t="s">
        <v>128</v>
      </c>
      <c r="D9" s="77" t="s">
        <v>199</v>
      </c>
      <c r="E9" s="78" t="s">
        <v>197</v>
      </c>
      <c r="F9" s="79">
        <v>2</v>
      </c>
      <c r="G9" s="80">
        <v>28.36</v>
      </c>
      <c r="H9" s="80">
        <v>33.57</v>
      </c>
      <c r="I9" s="80">
        <f t="shared" ref="I9:I60" si="0">TRUNC(F9*H9,2)</f>
        <v>67.14</v>
      </c>
      <c r="J9" s="202">
        <v>4.6033091169380381E-3</v>
      </c>
    </row>
    <row r="10" spans="1:10" ht="26.25" customHeight="1" x14ac:dyDescent="0.25">
      <c r="A10" s="123" t="s">
        <v>133</v>
      </c>
      <c r="B10" s="77" t="s">
        <v>200</v>
      </c>
      <c r="C10" s="77" t="s">
        <v>128</v>
      </c>
      <c r="D10" s="77" t="s">
        <v>201</v>
      </c>
      <c r="E10" s="78" t="s">
        <v>202</v>
      </c>
      <c r="F10" s="79">
        <v>2</v>
      </c>
      <c r="G10" s="80">
        <v>190.75</v>
      </c>
      <c r="H10" s="80">
        <v>225.8</v>
      </c>
      <c r="I10" s="80">
        <f t="shared" si="0"/>
        <v>451.6</v>
      </c>
      <c r="J10" s="202">
        <v>3.0962978808597233E-2</v>
      </c>
    </row>
    <row r="11" spans="1:10" ht="26.25" customHeight="1" x14ac:dyDescent="0.25">
      <c r="A11" s="123" t="s">
        <v>136</v>
      </c>
      <c r="B11" s="77" t="s">
        <v>203</v>
      </c>
      <c r="C11" s="77" t="s">
        <v>128</v>
      </c>
      <c r="D11" s="77" t="s">
        <v>204</v>
      </c>
      <c r="E11" s="78" t="s">
        <v>202</v>
      </c>
      <c r="F11" s="79">
        <v>1</v>
      </c>
      <c r="G11" s="80">
        <v>177.99</v>
      </c>
      <c r="H11" s="80">
        <v>210.7</v>
      </c>
      <c r="I11" s="80">
        <f t="shared" si="0"/>
        <v>210.7</v>
      </c>
      <c r="J11" s="202">
        <v>1.4446190511451365E-2</v>
      </c>
    </row>
    <row r="12" spans="1:10" ht="26.25" customHeight="1" x14ac:dyDescent="0.25">
      <c r="A12" s="123" t="s">
        <v>139</v>
      </c>
      <c r="B12" s="77" t="s">
        <v>205</v>
      </c>
      <c r="C12" s="77" t="s">
        <v>128</v>
      </c>
      <c r="D12" s="77" t="s">
        <v>206</v>
      </c>
      <c r="E12" s="78" t="s">
        <v>207</v>
      </c>
      <c r="F12" s="79">
        <v>2</v>
      </c>
      <c r="G12" s="80">
        <v>66.33</v>
      </c>
      <c r="H12" s="80">
        <v>78.52</v>
      </c>
      <c r="I12" s="80">
        <f t="shared" si="0"/>
        <v>157.04</v>
      </c>
      <c r="J12" s="202">
        <v>1.0767108485611403E-2</v>
      </c>
    </row>
    <row r="13" spans="1:10" ht="26.25" customHeight="1" x14ac:dyDescent="0.25">
      <c r="A13" s="123" t="s">
        <v>142</v>
      </c>
      <c r="B13" s="77" t="s">
        <v>208</v>
      </c>
      <c r="C13" s="77" t="s">
        <v>128</v>
      </c>
      <c r="D13" s="77" t="s">
        <v>209</v>
      </c>
      <c r="E13" s="78" t="s">
        <v>207</v>
      </c>
      <c r="F13" s="79">
        <v>2</v>
      </c>
      <c r="G13" s="80">
        <v>38.81</v>
      </c>
      <c r="H13" s="80">
        <v>45.94</v>
      </c>
      <c r="I13" s="80">
        <f t="shared" si="0"/>
        <v>91.88</v>
      </c>
      <c r="J13" s="202">
        <v>6.2995537930334673E-3</v>
      </c>
    </row>
    <row r="14" spans="1:10" ht="26.25" customHeight="1" x14ac:dyDescent="0.25">
      <c r="A14" s="123" t="s">
        <v>145</v>
      </c>
      <c r="B14" s="77" t="s">
        <v>210</v>
      </c>
      <c r="C14" s="77" t="s">
        <v>128</v>
      </c>
      <c r="D14" s="77" t="s">
        <v>211</v>
      </c>
      <c r="E14" s="78" t="s">
        <v>197</v>
      </c>
      <c r="F14" s="79">
        <v>50</v>
      </c>
      <c r="G14" s="80">
        <v>0.46</v>
      </c>
      <c r="H14" s="80">
        <v>0.54</v>
      </c>
      <c r="I14" s="80">
        <f t="shared" si="0"/>
        <v>27</v>
      </c>
      <c r="J14" s="202">
        <v>1.8511966958195865E-3</v>
      </c>
    </row>
    <row r="15" spans="1:10" ht="26.25" customHeight="1" x14ac:dyDescent="0.25">
      <c r="A15" s="123" t="s">
        <v>148</v>
      </c>
      <c r="B15" s="77" t="s">
        <v>212</v>
      </c>
      <c r="C15" s="77" t="s">
        <v>128</v>
      </c>
      <c r="D15" s="77" t="s">
        <v>213</v>
      </c>
      <c r="E15" s="78" t="s">
        <v>197</v>
      </c>
      <c r="F15" s="79">
        <v>50</v>
      </c>
      <c r="G15" s="80">
        <v>0.26</v>
      </c>
      <c r="H15" s="80">
        <v>0.3</v>
      </c>
      <c r="I15" s="80">
        <f t="shared" si="0"/>
        <v>15</v>
      </c>
      <c r="J15" s="202">
        <v>1.0284426087886591E-3</v>
      </c>
    </row>
    <row r="16" spans="1:10" ht="26.25" customHeight="1" x14ac:dyDescent="0.25">
      <c r="A16" s="123" t="s">
        <v>150</v>
      </c>
      <c r="B16" s="77" t="s">
        <v>214</v>
      </c>
      <c r="C16" s="77" t="s">
        <v>128</v>
      </c>
      <c r="D16" s="77" t="s">
        <v>215</v>
      </c>
      <c r="E16" s="78" t="s">
        <v>197</v>
      </c>
      <c r="F16" s="79">
        <v>50</v>
      </c>
      <c r="G16" s="80">
        <v>0.09</v>
      </c>
      <c r="H16" s="80">
        <v>0.1</v>
      </c>
      <c r="I16" s="80">
        <f t="shared" si="0"/>
        <v>5</v>
      </c>
      <c r="J16" s="202">
        <v>3.4281420292955303E-4</v>
      </c>
    </row>
    <row r="17" spans="1:10" ht="26.25" customHeight="1" x14ac:dyDescent="0.25">
      <c r="A17" s="123" t="s">
        <v>153</v>
      </c>
      <c r="B17" s="77" t="s">
        <v>216</v>
      </c>
      <c r="C17" s="77" t="s">
        <v>128</v>
      </c>
      <c r="D17" s="77" t="s">
        <v>217</v>
      </c>
      <c r="E17" s="78" t="s">
        <v>202</v>
      </c>
      <c r="F17" s="79">
        <v>2</v>
      </c>
      <c r="G17" s="80">
        <v>51.85</v>
      </c>
      <c r="H17" s="80">
        <v>61.38</v>
      </c>
      <c r="I17" s="80">
        <f t="shared" si="0"/>
        <v>122.76</v>
      </c>
      <c r="J17" s="202">
        <v>8.4167743103263862E-3</v>
      </c>
    </row>
    <row r="18" spans="1:10" ht="26.25" customHeight="1" x14ac:dyDescent="0.25">
      <c r="A18" s="123" t="s">
        <v>156</v>
      </c>
      <c r="B18" s="77" t="s">
        <v>218</v>
      </c>
      <c r="C18" s="77" t="s">
        <v>128</v>
      </c>
      <c r="D18" s="77" t="s">
        <v>219</v>
      </c>
      <c r="E18" s="78" t="s">
        <v>207</v>
      </c>
      <c r="F18" s="79">
        <v>5</v>
      </c>
      <c r="G18" s="80">
        <v>3.81</v>
      </c>
      <c r="H18" s="80">
        <v>4.51</v>
      </c>
      <c r="I18" s="80">
        <f t="shared" si="0"/>
        <v>22.55</v>
      </c>
      <c r="J18" s="202">
        <v>1.5460920552122842E-3</v>
      </c>
    </row>
    <row r="19" spans="1:10" ht="26.25" customHeight="1" x14ac:dyDescent="0.25">
      <c r="A19" s="123" t="s">
        <v>220</v>
      </c>
      <c r="B19" s="77" t="s">
        <v>221</v>
      </c>
      <c r="C19" s="77" t="s">
        <v>128</v>
      </c>
      <c r="D19" s="77" t="s">
        <v>222</v>
      </c>
      <c r="E19" s="78" t="s">
        <v>207</v>
      </c>
      <c r="F19" s="79">
        <v>20</v>
      </c>
      <c r="G19" s="80">
        <v>3.34</v>
      </c>
      <c r="H19" s="80">
        <v>3.95</v>
      </c>
      <c r="I19" s="80">
        <f t="shared" si="0"/>
        <v>79</v>
      </c>
      <c r="J19" s="202">
        <v>5.4164644062869383E-3</v>
      </c>
    </row>
    <row r="20" spans="1:10" ht="26.25" customHeight="1" x14ac:dyDescent="0.25">
      <c r="A20" s="123" t="s">
        <v>223</v>
      </c>
      <c r="B20" s="77" t="s">
        <v>224</v>
      </c>
      <c r="C20" s="77" t="s">
        <v>128</v>
      </c>
      <c r="D20" s="77" t="s">
        <v>225</v>
      </c>
      <c r="E20" s="78" t="s">
        <v>197</v>
      </c>
      <c r="F20" s="79">
        <v>50</v>
      </c>
      <c r="G20" s="80">
        <v>0.11</v>
      </c>
      <c r="H20" s="80">
        <v>0.13</v>
      </c>
      <c r="I20" s="80">
        <f t="shared" si="0"/>
        <v>6.5</v>
      </c>
      <c r="J20" s="202">
        <v>4.4565846380841895E-4</v>
      </c>
    </row>
    <row r="21" spans="1:10" ht="26.25" customHeight="1" x14ac:dyDescent="0.25">
      <c r="A21" s="123" t="s">
        <v>226</v>
      </c>
      <c r="B21" s="77" t="s">
        <v>227</v>
      </c>
      <c r="C21" s="77" t="s">
        <v>128</v>
      </c>
      <c r="D21" s="77" t="s">
        <v>228</v>
      </c>
      <c r="E21" s="78" t="s">
        <v>197</v>
      </c>
      <c r="F21" s="79">
        <v>50</v>
      </c>
      <c r="G21" s="80">
        <v>0.19</v>
      </c>
      <c r="H21" s="80">
        <v>0.22</v>
      </c>
      <c r="I21" s="80">
        <f t="shared" si="0"/>
        <v>11</v>
      </c>
      <c r="J21" s="202">
        <v>7.5419124644501671E-4</v>
      </c>
    </row>
    <row r="22" spans="1:10" ht="26.25" customHeight="1" x14ac:dyDescent="0.25">
      <c r="A22" s="123" t="s">
        <v>229</v>
      </c>
      <c r="B22" s="77" t="s">
        <v>230</v>
      </c>
      <c r="C22" s="77" t="s">
        <v>128</v>
      </c>
      <c r="D22" s="77" t="s">
        <v>231</v>
      </c>
      <c r="E22" s="78" t="s">
        <v>197</v>
      </c>
      <c r="F22" s="79">
        <v>50</v>
      </c>
      <c r="G22" s="80">
        <v>0.37</v>
      </c>
      <c r="H22" s="80">
        <v>0.43</v>
      </c>
      <c r="I22" s="80">
        <f t="shared" si="0"/>
        <v>21.5</v>
      </c>
      <c r="J22" s="202">
        <v>1.4741010725970781E-3</v>
      </c>
    </row>
    <row r="23" spans="1:10" ht="26.25" customHeight="1" x14ac:dyDescent="0.25">
      <c r="A23" s="123" t="s">
        <v>232</v>
      </c>
      <c r="B23" s="77" t="s">
        <v>233</v>
      </c>
      <c r="C23" s="77" t="s">
        <v>128</v>
      </c>
      <c r="D23" s="77" t="s">
        <v>234</v>
      </c>
      <c r="E23" s="78" t="s">
        <v>197</v>
      </c>
      <c r="F23" s="79">
        <v>50</v>
      </c>
      <c r="G23" s="80">
        <v>0.7</v>
      </c>
      <c r="H23" s="80">
        <v>0.82</v>
      </c>
      <c r="I23" s="80">
        <f t="shared" si="0"/>
        <v>41</v>
      </c>
      <c r="J23" s="202">
        <v>2.8110764640223349E-3</v>
      </c>
    </row>
    <row r="24" spans="1:10" ht="26.25" customHeight="1" x14ac:dyDescent="0.25">
      <c r="A24" s="123" t="s">
        <v>235</v>
      </c>
      <c r="B24" s="77" t="s">
        <v>236</v>
      </c>
      <c r="C24" s="77" t="s">
        <v>128</v>
      </c>
      <c r="D24" s="77" t="s">
        <v>237</v>
      </c>
      <c r="E24" s="78" t="s">
        <v>197</v>
      </c>
      <c r="F24" s="79">
        <v>50</v>
      </c>
      <c r="G24" s="80">
        <v>0.21</v>
      </c>
      <c r="H24" s="80">
        <v>0.24</v>
      </c>
      <c r="I24" s="80">
        <f t="shared" si="0"/>
        <v>12</v>
      </c>
      <c r="J24" s="202">
        <v>8.2275408703092736E-4</v>
      </c>
    </row>
    <row r="25" spans="1:10" ht="26.25" customHeight="1" x14ac:dyDescent="0.25">
      <c r="A25" s="123" t="s">
        <v>238</v>
      </c>
      <c r="B25" s="77" t="s">
        <v>239</v>
      </c>
      <c r="C25" s="77" t="s">
        <v>128</v>
      </c>
      <c r="D25" s="77" t="s">
        <v>240</v>
      </c>
      <c r="E25" s="78" t="s">
        <v>197</v>
      </c>
      <c r="F25" s="79">
        <v>20</v>
      </c>
      <c r="G25" s="80">
        <v>1.03</v>
      </c>
      <c r="H25" s="80">
        <v>1.21</v>
      </c>
      <c r="I25" s="80">
        <f t="shared" si="0"/>
        <v>24.2</v>
      </c>
      <c r="J25" s="202">
        <v>1.6592207421790369E-3</v>
      </c>
    </row>
    <row r="26" spans="1:10" ht="26.25" customHeight="1" x14ac:dyDescent="0.25">
      <c r="A26" s="123" t="s">
        <v>241</v>
      </c>
      <c r="B26" s="77" t="s">
        <v>242</v>
      </c>
      <c r="C26" s="77" t="s">
        <v>128</v>
      </c>
      <c r="D26" s="77" t="s">
        <v>243</v>
      </c>
      <c r="E26" s="78" t="s">
        <v>197</v>
      </c>
      <c r="F26" s="79">
        <v>20</v>
      </c>
      <c r="G26" s="80">
        <v>1.43</v>
      </c>
      <c r="H26" s="80">
        <v>1.69</v>
      </c>
      <c r="I26" s="80">
        <f t="shared" si="0"/>
        <v>33.799999999999997</v>
      </c>
      <c r="J26" s="202">
        <v>2.3174240118037787E-3</v>
      </c>
    </row>
    <row r="27" spans="1:10" ht="26.25" customHeight="1" x14ac:dyDescent="0.25">
      <c r="A27" s="123" t="s">
        <v>244</v>
      </c>
      <c r="B27" s="77" t="s">
        <v>245</v>
      </c>
      <c r="C27" s="77" t="s">
        <v>128</v>
      </c>
      <c r="D27" s="77" t="s">
        <v>246</v>
      </c>
      <c r="E27" s="78" t="s">
        <v>197</v>
      </c>
      <c r="F27" s="79">
        <v>50</v>
      </c>
      <c r="G27" s="80">
        <v>0.1</v>
      </c>
      <c r="H27" s="80">
        <v>0.11</v>
      </c>
      <c r="I27" s="80">
        <f t="shared" si="0"/>
        <v>5.5</v>
      </c>
      <c r="J27" s="202">
        <v>3.7709562322250836E-4</v>
      </c>
    </row>
    <row r="28" spans="1:10" ht="26.25" customHeight="1" x14ac:dyDescent="0.25">
      <c r="A28" s="123" t="s">
        <v>247</v>
      </c>
      <c r="B28" s="77" t="s">
        <v>248</v>
      </c>
      <c r="C28" s="77" t="s">
        <v>128</v>
      </c>
      <c r="D28" s="77" t="s">
        <v>249</v>
      </c>
      <c r="E28" s="78" t="s">
        <v>250</v>
      </c>
      <c r="F28" s="79">
        <v>30</v>
      </c>
      <c r="G28" s="80">
        <v>9.02</v>
      </c>
      <c r="H28" s="80">
        <v>10.67</v>
      </c>
      <c r="I28" s="80">
        <f t="shared" si="0"/>
        <v>320.10000000000002</v>
      </c>
      <c r="J28" s="202">
        <v>2.1946965271549986E-2</v>
      </c>
    </row>
    <row r="29" spans="1:10" ht="26.25" customHeight="1" x14ac:dyDescent="0.25">
      <c r="A29" s="123" t="s">
        <v>251</v>
      </c>
      <c r="B29" s="77" t="s">
        <v>252</v>
      </c>
      <c r="C29" s="77" t="s">
        <v>128</v>
      </c>
      <c r="D29" s="77" t="s">
        <v>253</v>
      </c>
      <c r="E29" s="78" t="s">
        <v>207</v>
      </c>
      <c r="F29" s="79">
        <v>50</v>
      </c>
      <c r="G29" s="80">
        <v>0.77</v>
      </c>
      <c r="H29" s="80">
        <v>0.91</v>
      </c>
      <c r="I29" s="80">
        <f t="shared" si="0"/>
        <v>45.5</v>
      </c>
      <c r="J29" s="202">
        <v>3.1196092466589326E-3</v>
      </c>
    </row>
    <row r="30" spans="1:10" ht="26.25" customHeight="1" x14ac:dyDescent="0.25">
      <c r="A30" s="123" t="s">
        <v>254</v>
      </c>
      <c r="B30" s="77" t="s">
        <v>255</v>
      </c>
      <c r="C30" s="77" t="s">
        <v>128</v>
      </c>
      <c r="D30" s="77" t="s">
        <v>256</v>
      </c>
      <c r="E30" s="78" t="s">
        <v>207</v>
      </c>
      <c r="F30" s="79">
        <v>10</v>
      </c>
      <c r="G30" s="80">
        <v>20</v>
      </c>
      <c r="H30" s="80">
        <v>23.67</v>
      </c>
      <c r="I30" s="80">
        <f t="shared" si="0"/>
        <v>236.7</v>
      </c>
      <c r="J30" s="202">
        <v>1.6228824366685043E-2</v>
      </c>
    </row>
    <row r="31" spans="1:10" ht="26.25" customHeight="1" x14ac:dyDescent="0.25">
      <c r="A31" s="123" t="s">
        <v>257</v>
      </c>
      <c r="B31" s="77" t="s">
        <v>258</v>
      </c>
      <c r="C31" s="77" t="s">
        <v>128</v>
      </c>
      <c r="D31" s="77" t="s">
        <v>259</v>
      </c>
      <c r="E31" s="78" t="s">
        <v>207</v>
      </c>
      <c r="F31" s="79">
        <v>5</v>
      </c>
      <c r="G31" s="80">
        <v>19.920000000000002</v>
      </c>
      <c r="H31" s="80">
        <v>23.58</v>
      </c>
      <c r="I31" s="80">
        <f t="shared" si="0"/>
        <v>117.9</v>
      </c>
      <c r="J31" s="202">
        <v>8.0835589050788602E-3</v>
      </c>
    </row>
    <row r="32" spans="1:10" ht="26.25" customHeight="1" x14ac:dyDescent="0.25">
      <c r="A32" s="123" t="s">
        <v>260</v>
      </c>
      <c r="B32" s="77" t="s">
        <v>261</v>
      </c>
      <c r="C32" s="77" t="s">
        <v>128</v>
      </c>
      <c r="D32" s="77" t="s">
        <v>262</v>
      </c>
      <c r="E32" s="78" t="s">
        <v>207</v>
      </c>
      <c r="F32" s="79">
        <v>1</v>
      </c>
      <c r="G32" s="80">
        <v>131.44</v>
      </c>
      <c r="H32" s="80">
        <v>155.59</v>
      </c>
      <c r="I32" s="80">
        <f t="shared" si="0"/>
        <v>155.59</v>
      </c>
      <c r="J32" s="202">
        <v>1.0667692366761832E-2</v>
      </c>
    </row>
    <row r="33" spans="1:10" ht="26.25" customHeight="1" x14ac:dyDescent="0.25">
      <c r="A33" s="123" t="s">
        <v>263</v>
      </c>
      <c r="B33" s="77" t="s">
        <v>264</v>
      </c>
      <c r="C33" s="77" t="s">
        <v>128</v>
      </c>
      <c r="D33" s="77" t="s">
        <v>265</v>
      </c>
      <c r="E33" s="78" t="s">
        <v>250</v>
      </c>
      <c r="F33" s="79">
        <v>40</v>
      </c>
      <c r="G33" s="80">
        <v>0.3</v>
      </c>
      <c r="H33" s="80">
        <v>0.35</v>
      </c>
      <c r="I33" s="80">
        <f t="shared" si="0"/>
        <v>14</v>
      </c>
      <c r="J33" s="202">
        <v>9.5987976820274855E-4</v>
      </c>
    </row>
    <row r="34" spans="1:10" ht="26.25" customHeight="1" x14ac:dyDescent="0.25">
      <c r="A34" s="123" t="s">
        <v>266</v>
      </c>
      <c r="B34" s="77" t="s">
        <v>267</v>
      </c>
      <c r="C34" s="77" t="s">
        <v>128</v>
      </c>
      <c r="D34" s="77" t="s">
        <v>268</v>
      </c>
      <c r="E34" s="78" t="s">
        <v>197</v>
      </c>
      <c r="F34" s="79">
        <v>1</v>
      </c>
      <c r="G34" s="80">
        <v>4.5</v>
      </c>
      <c r="H34" s="80">
        <v>5.32</v>
      </c>
      <c r="I34" s="80">
        <f t="shared" si="0"/>
        <v>5.32</v>
      </c>
      <c r="J34" s="202">
        <v>3.6475431191704445E-4</v>
      </c>
    </row>
    <row r="35" spans="1:10" ht="26.25" customHeight="1" x14ac:dyDescent="0.25">
      <c r="A35" s="123" t="s">
        <v>269</v>
      </c>
      <c r="B35" s="77" t="s">
        <v>270</v>
      </c>
      <c r="C35" s="77" t="s">
        <v>128</v>
      </c>
      <c r="D35" s="77" t="s">
        <v>271</v>
      </c>
      <c r="E35" s="78" t="s">
        <v>207</v>
      </c>
      <c r="F35" s="79">
        <v>20</v>
      </c>
      <c r="G35" s="80">
        <v>10.18</v>
      </c>
      <c r="H35" s="80">
        <v>12.05</v>
      </c>
      <c r="I35" s="80">
        <f t="shared" si="0"/>
        <v>241</v>
      </c>
      <c r="J35" s="202">
        <v>1.6523644581204457E-2</v>
      </c>
    </row>
    <row r="36" spans="1:10" ht="26.25" customHeight="1" x14ac:dyDescent="0.25">
      <c r="A36" s="123" t="s">
        <v>272</v>
      </c>
      <c r="B36" s="77" t="s">
        <v>273</v>
      </c>
      <c r="C36" s="77" t="s">
        <v>274</v>
      </c>
      <c r="D36" s="77" t="s">
        <v>275</v>
      </c>
      <c r="E36" s="78" t="s">
        <v>276</v>
      </c>
      <c r="F36" s="79">
        <v>1</v>
      </c>
      <c r="G36" s="80">
        <v>107.15</v>
      </c>
      <c r="H36" s="80">
        <v>126.84</v>
      </c>
      <c r="I36" s="80">
        <f t="shared" si="0"/>
        <v>126.84</v>
      </c>
      <c r="J36" s="202">
        <v>8.6965106999169015E-3</v>
      </c>
    </row>
    <row r="37" spans="1:10" ht="26.25" customHeight="1" x14ac:dyDescent="0.25">
      <c r="A37" s="123" t="s">
        <v>277</v>
      </c>
      <c r="B37" s="77" t="s">
        <v>278</v>
      </c>
      <c r="C37" s="77" t="s">
        <v>128</v>
      </c>
      <c r="D37" s="77" t="s">
        <v>279</v>
      </c>
      <c r="E37" s="78" t="s">
        <v>280</v>
      </c>
      <c r="F37" s="79">
        <v>3</v>
      </c>
      <c r="G37" s="80">
        <v>42.92</v>
      </c>
      <c r="H37" s="80">
        <v>50.8</v>
      </c>
      <c r="I37" s="80">
        <f t="shared" si="0"/>
        <v>152.4</v>
      </c>
      <c r="J37" s="202">
        <v>1.0448976905292777E-2</v>
      </c>
    </row>
    <row r="38" spans="1:10" ht="26.25" customHeight="1" x14ac:dyDescent="0.25">
      <c r="A38" s="123" t="s">
        <v>281</v>
      </c>
      <c r="B38" s="77" t="s">
        <v>282</v>
      </c>
      <c r="C38" s="77" t="s">
        <v>128</v>
      </c>
      <c r="D38" s="77" t="s">
        <v>283</v>
      </c>
      <c r="E38" s="78" t="s">
        <v>207</v>
      </c>
      <c r="F38" s="79">
        <v>50</v>
      </c>
      <c r="G38" s="80">
        <v>0.66</v>
      </c>
      <c r="H38" s="80">
        <v>0.78</v>
      </c>
      <c r="I38" s="80">
        <f t="shared" si="0"/>
        <v>39</v>
      </c>
      <c r="J38" s="202">
        <v>2.6739507828505136E-3</v>
      </c>
    </row>
    <row r="39" spans="1:10" ht="26.25" customHeight="1" x14ac:dyDescent="0.25">
      <c r="A39" s="123" t="s">
        <v>284</v>
      </c>
      <c r="B39" s="77" t="s">
        <v>285</v>
      </c>
      <c r="C39" s="77" t="s">
        <v>128</v>
      </c>
      <c r="D39" s="77" t="s">
        <v>286</v>
      </c>
      <c r="E39" s="78" t="s">
        <v>197</v>
      </c>
      <c r="F39" s="79">
        <v>5</v>
      </c>
      <c r="G39" s="80">
        <v>10.64</v>
      </c>
      <c r="H39" s="80">
        <v>12.59</v>
      </c>
      <c r="I39" s="80">
        <f t="shared" si="0"/>
        <v>62.95</v>
      </c>
      <c r="J39" s="202">
        <v>4.3160308148830727E-3</v>
      </c>
    </row>
    <row r="40" spans="1:10" ht="26.25" customHeight="1" x14ac:dyDescent="0.25">
      <c r="A40" s="123" t="s">
        <v>287</v>
      </c>
      <c r="B40" s="77" t="s">
        <v>288</v>
      </c>
      <c r="C40" s="77" t="s">
        <v>289</v>
      </c>
      <c r="D40" s="77" t="s">
        <v>290</v>
      </c>
      <c r="E40" s="78" t="s">
        <v>291</v>
      </c>
      <c r="F40" s="79">
        <v>18</v>
      </c>
      <c r="G40" s="80">
        <v>7.4</v>
      </c>
      <c r="H40" s="80">
        <v>8.76</v>
      </c>
      <c r="I40" s="80">
        <f t="shared" si="0"/>
        <v>157.68</v>
      </c>
      <c r="J40" s="202">
        <v>1.0810988703586386E-2</v>
      </c>
    </row>
    <row r="41" spans="1:10" ht="26.25" customHeight="1" x14ac:dyDescent="0.25">
      <c r="A41" s="123" t="s">
        <v>292</v>
      </c>
      <c r="B41" s="77" t="s">
        <v>293</v>
      </c>
      <c r="C41" s="77" t="s">
        <v>294</v>
      </c>
      <c r="D41" s="77" t="s">
        <v>295</v>
      </c>
      <c r="E41" s="78" t="s">
        <v>291</v>
      </c>
      <c r="F41" s="79">
        <v>20</v>
      </c>
      <c r="G41" s="80">
        <v>10.8</v>
      </c>
      <c r="H41" s="80">
        <v>12.78</v>
      </c>
      <c r="I41" s="80">
        <f t="shared" si="0"/>
        <v>255.6</v>
      </c>
      <c r="J41" s="202">
        <v>1.7524662053758751E-2</v>
      </c>
    </row>
    <row r="42" spans="1:10" ht="26.25" customHeight="1" x14ac:dyDescent="0.25">
      <c r="A42" s="123" t="s">
        <v>296</v>
      </c>
      <c r="B42" s="77" t="s">
        <v>297</v>
      </c>
      <c r="C42" s="77" t="s">
        <v>128</v>
      </c>
      <c r="D42" s="77" t="s">
        <v>298</v>
      </c>
      <c r="E42" s="78" t="s">
        <v>197</v>
      </c>
      <c r="F42" s="79">
        <v>3</v>
      </c>
      <c r="G42" s="80">
        <v>231.48</v>
      </c>
      <c r="H42" s="80">
        <v>274.02</v>
      </c>
      <c r="I42" s="80">
        <f t="shared" si="0"/>
        <v>822.06</v>
      </c>
      <c r="J42" s="202">
        <v>5.6362768732053675E-2</v>
      </c>
    </row>
    <row r="43" spans="1:10" ht="26.25" customHeight="1" x14ac:dyDescent="0.25">
      <c r="A43" s="123" t="s">
        <v>299</v>
      </c>
      <c r="B43" s="77" t="s">
        <v>300</v>
      </c>
      <c r="C43" s="77" t="s">
        <v>128</v>
      </c>
      <c r="D43" s="77" t="s">
        <v>301</v>
      </c>
      <c r="E43" s="78" t="s">
        <v>197</v>
      </c>
      <c r="F43" s="79">
        <v>3</v>
      </c>
      <c r="G43" s="80">
        <v>3.3</v>
      </c>
      <c r="H43" s="80">
        <v>3.9</v>
      </c>
      <c r="I43" s="80">
        <f t="shared" si="0"/>
        <v>11.7</v>
      </c>
      <c r="J43" s="202">
        <v>8.0218523485515417E-4</v>
      </c>
    </row>
    <row r="44" spans="1:10" ht="26.25" customHeight="1" x14ac:dyDescent="0.25">
      <c r="A44" s="123" t="s">
        <v>302</v>
      </c>
      <c r="B44" s="77" t="s">
        <v>303</v>
      </c>
      <c r="C44" s="77" t="s">
        <v>128</v>
      </c>
      <c r="D44" s="77" t="s">
        <v>304</v>
      </c>
      <c r="E44" s="78" t="s">
        <v>197</v>
      </c>
      <c r="F44" s="79">
        <v>3</v>
      </c>
      <c r="G44" s="80">
        <v>28.91</v>
      </c>
      <c r="H44" s="80">
        <v>34.22</v>
      </c>
      <c r="I44" s="80">
        <f t="shared" si="0"/>
        <v>102.66</v>
      </c>
      <c r="J44" s="202">
        <v>7.0386612145495837E-3</v>
      </c>
    </row>
    <row r="45" spans="1:10" ht="26.25" customHeight="1" x14ac:dyDescent="0.25">
      <c r="A45" s="123" t="s">
        <v>305</v>
      </c>
      <c r="B45" s="77" t="s">
        <v>306</v>
      </c>
      <c r="C45" s="77" t="s">
        <v>128</v>
      </c>
      <c r="D45" s="77" t="s">
        <v>307</v>
      </c>
      <c r="E45" s="78" t="s">
        <v>197</v>
      </c>
      <c r="F45" s="79">
        <v>1</v>
      </c>
      <c r="G45" s="80">
        <v>15.42</v>
      </c>
      <c r="H45" s="80">
        <v>18.25</v>
      </c>
      <c r="I45" s="80">
        <f t="shared" si="0"/>
        <v>18.25</v>
      </c>
      <c r="J45" s="202">
        <v>1.2512718406928686E-3</v>
      </c>
    </row>
    <row r="46" spans="1:10" ht="26.25" customHeight="1" x14ac:dyDescent="0.25">
      <c r="A46" s="123" t="s">
        <v>308</v>
      </c>
      <c r="B46" s="77" t="s">
        <v>309</v>
      </c>
      <c r="C46" s="77" t="s">
        <v>128</v>
      </c>
      <c r="D46" s="77" t="s">
        <v>310</v>
      </c>
      <c r="E46" s="78" t="s">
        <v>197</v>
      </c>
      <c r="F46" s="79">
        <v>2</v>
      </c>
      <c r="G46" s="80">
        <v>22.86</v>
      </c>
      <c r="H46" s="80">
        <v>27.06</v>
      </c>
      <c r="I46" s="80">
        <f t="shared" si="0"/>
        <v>54.12</v>
      </c>
      <c r="J46" s="202">
        <v>3.7106209325094824E-3</v>
      </c>
    </row>
    <row r="47" spans="1:10" ht="26.25" customHeight="1" x14ac:dyDescent="0.25">
      <c r="A47" s="123" t="s">
        <v>311</v>
      </c>
      <c r="B47" s="77" t="s">
        <v>312</v>
      </c>
      <c r="C47" s="77" t="s">
        <v>128</v>
      </c>
      <c r="D47" s="77" t="s">
        <v>313</v>
      </c>
      <c r="E47" s="78" t="s">
        <v>197</v>
      </c>
      <c r="F47" s="79">
        <v>4</v>
      </c>
      <c r="G47" s="80">
        <v>1.57</v>
      </c>
      <c r="H47" s="80">
        <v>1.85</v>
      </c>
      <c r="I47" s="80">
        <f t="shared" si="0"/>
        <v>7.4</v>
      </c>
      <c r="J47" s="202">
        <v>5.0736502033573848E-4</v>
      </c>
    </row>
    <row r="48" spans="1:10" ht="26.25" customHeight="1" x14ac:dyDescent="0.25">
      <c r="A48" s="123" t="s">
        <v>314</v>
      </c>
      <c r="B48" s="77" t="s">
        <v>315</v>
      </c>
      <c r="C48" s="77" t="s">
        <v>128</v>
      </c>
      <c r="D48" s="77" t="s">
        <v>316</v>
      </c>
      <c r="E48" s="78" t="s">
        <v>197</v>
      </c>
      <c r="F48" s="79">
        <v>2</v>
      </c>
      <c r="G48" s="80">
        <v>3.08</v>
      </c>
      <c r="H48" s="80">
        <v>3.64</v>
      </c>
      <c r="I48" s="80">
        <f t="shared" si="0"/>
        <v>7.28</v>
      </c>
      <c r="J48" s="202">
        <v>4.9913747946542925E-4</v>
      </c>
    </row>
    <row r="49" spans="1:11" ht="26.25" customHeight="1" x14ac:dyDescent="0.25">
      <c r="A49" s="123" t="s">
        <v>317</v>
      </c>
      <c r="B49" s="77" t="s">
        <v>318</v>
      </c>
      <c r="C49" s="77" t="s">
        <v>128</v>
      </c>
      <c r="D49" s="77" t="s">
        <v>319</v>
      </c>
      <c r="E49" s="78" t="s">
        <v>320</v>
      </c>
      <c r="F49" s="79">
        <v>1</v>
      </c>
      <c r="G49" s="80">
        <v>210.23</v>
      </c>
      <c r="H49" s="80">
        <v>248.87</v>
      </c>
      <c r="I49" s="80">
        <f t="shared" si="0"/>
        <v>248.87</v>
      </c>
      <c r="J49" s="202">
        <v>1.7063234136615573E-2</v>
      </c>
    </row>
    <row r="50" spans="1:11" ht="26.25" customHeight="1" x14ac:dyDescent="0.25">
      <c r="A50" s="123" t="s">
        <v>321</v>
      </c>
      <c r="B50" s="77" t="s">
        <v>322</v>
      </c>
      <c r="C50" s="77" t="s">
        <v>128</v>
      </c>
      <c r="D50" s="77" t="s">
        <v>323</v>
      </c>
      <c r="E50" s="78" t="s">
        <v>207</v>
      </c>
      <c r="F50" s="79">
        <v>40</v>
      </c>
      <c r="G50" s="80">
        <v>1.99</v>
      </c>
      <c r="H50" s="80">
        <v>2.35</v>
      </c>
      <c r="I50" s="80">
        <f t="shared" si="0"/>
        <v>94</v>
      </c>
      <c r="J50" s="202">
        <v>6.4449070150755976E-3</v>
      </c>
    </row>
    <row r="51" spans="1:11" ht="26.25" customHeight="1" x14ac:dyDescent="0.25">
      <c r="A51" s="123" t="s">
        <v>324</v>
      </c>
      <c r="B51" s="77" t="s">
        <v>325</v>
      </c>
      <c r="C51" s="77" t="s">
        <v>128</v>
      </c>
      <c r="D51" s="77" t="s">
        <v>326</v>
      </c>
      <c r="E51" s="78" t="s">
        <v>327</v>
      </c>
      <c r="F51" s="79">
        <v>20</v>
      </c>
      <c r="G51" s="80">
        <v>1.96</v>
      </c>
      <c r="H51" s="80">
        <v>2.3199999999999998</v>
      </c>
      <c r="I51" s="80">
        <f t="shared" si="0"/>
        <v>46.4</v>
      </c>
      <c r="J51" s="202">
        <v>3.1813158031862524E-3</v>
      </c>
    </row>
    <row r="52" spans="1:11" ht="26.25" customHeight="1" x14ac:dyDescent="0.25">
      <c r="A52" s="123" t="s">
        <v>328</v>
      </c>
      <c r="B52" s="77" t="s">
        <v>329</v>
      </c>
      <c r="C52" s="77" t="s">
        <v>128</v>
      </c>
      <c r="D52" s="77" t="s">
        <v>330</v>
      </c>
      <c r="E52" s="78" t="s">
        <v>197</v>
      </c>
      <c r="F52" s="79">
        <v>2</v>
      </c>
      <c r="G52" s="80">
        <v>4.5599999999999996</v>
      </c>
      <c r="H52" s="80">
        <v>5.39</v>
      </c>
      <c r="I52" s="80">
        <f t="shared" si="0"/>
        <v>10.78</v>
      </c>
      <c r="J52" s="202">
        <v>7.3910742151611641E-4</v>
      </c>
    </row>
    <row r="53" spans="1:11" ht="26.25" customHeight="1" x14ac:dyDescent="0.25">
      <c r="A53" s="123" t="s">
        <v>331</v>
      </c>
      <c r="B53" s="77" t="s">
        <v>332</v>
      </c>
      <c r="C53" s="77" t="s">
        <v>294</v>
      </c>
      <c r="D53" s="77" t="s">
        <v>333</v>
      </c>
      <c r="E53" s="78" t="s">
        <v>334</v>
      </c>
      <c r="F53" s="79">
        <v>1</v>
      </c>
      <c r="G53" s="80">
        <v>151.71</v>
      </c>
      <c r="H53" s="80">
        <v>179.59</v>
      </c>
      <c r="I53" s="80">
        <f t="shared" si="0"/>
        <v>179.59</v>
      </c>
      <c r="J53" s="202">
        <v>1.2313200540823686E-2</v>
      </c>
    </row>
    <row r="54" spans="1:11" ht="26.25" customHeight="1" x14ac:dyDescent="0.25">
      <c r="A54" s="123" t="s">
        <v>335</v>
      </c>
      <c r="B54" s="77" t="s">
        <v>336</v>
      </c>
      <c r="C54" s="77" t="s">
        <v>128</v>
      </c>
      <c r="D54" s="77" t="s">
        <v>337</v>
      </c>
      <c r="E54" s="78" t="s">
        <v>250</v>
      </c>
      <c r="F54" s="79">
        <v>12</v>
      </c>
      <c r="G54" s="80">
        <v>5.16</v>
      </c>
      <c r="H54" s="80">
        <v>6.1</v>
      </c>
      <c r="I54" s="80">
        <f t="shared" si="0"/>
        <v>73.2</v>
      </c>
      <c r="J54" s="202">
        <v>5.018799930888657E-3</v>
      </c>
    </row>
    <row r="55" spans="1:11" ht="26.25" customHeight="1" x14ac:dyDescent="0.25">
      <c r="A55" s="123" t="s">
        <v>338</v>
      </c>
      <c r="B55" s="77" t="s">
        <v>339</v>
      </c>
      <c r="C55" s="77" t="s">
        <v>176</v>
      </c>
      <c r="D55" s="77" t="s">
        <v>340</v>
      </c>
      <c r="E55" s="78" t="s">
        <v>197</v>
      </c>
      <c r="F55" s="79">
        <v>1</v>
      </c>
      <c r="G55" s="80">
        <v>1685.22</v>
      </c>
      <c r="H55" s="80">
        <v>1994.96</v>
      </c>
      <c r="I55" s="80">
        <f t="shared" si="0"/>
        <v>1994.96</v>
      </c>
      <c r="J55" s="202">
        <v>0.13678012445526824</v>
      </c>
    </row>
    <row r="56" spans="1:11" ht="26.25" customHeight="1" x14ac:dyDescent="0.25">
      <c r="A56" s="123" t="s">
        <v>341</v>
      </c>
      <c r="B56" s="77" t="s">
        <v>342</v>
      </c>
      <c r="C56" s="77" t="s">
        <v>176</v>
      </c>
      <c r="D56" s="77" t="s">
        <v>343</v>
      </c>
      <c r="E56" s="78" t="s">
        <v>197</v>
      </c>
      <c r="F56" s="79">
        <v>1</v>
      </c>
      <c r="G56" s="80">
        <v>330.63</v>
      </c>
      <c r="H56" s="80">
        <v>391.39</v>
      </c>
      <c r="I56" s="80">
        <f t="shared" si="0"/>
        <v>391.39</v>
      </c>
      <c r="J56" s="202">
        <v>2.6834810176919553E-2</v>
      </c>
    </row>
    <row r="57" spans="1:11" ht="26.25" customHeight="1" x14ac:dyDescent="0.25">
      <c r="A57" s="123" t="s">
        <v>344</v>
      </c>
      <c r="B57" s="77" t="s">
        <v>345</v>
      </c>
      <c r="C57" s="77" t="s">
        <v>176</v>
      </c>
      <c r="D57" s="77" t="s">
        <v>346</v>
      </c>
      <c r="E57" s="78" t="s">
        <v>197</v>
      </c>
      <c r="F57" s="79">
        <v>1</v>
      </c>
      <c r="G57" s="80">
        <v>390.88</v>
      </c>
      <c r="H57" s="80">
        <v>462.72</v>
      </c>
      <c r="I57" s="80">
        <f t="shared" si="0"/>
        <v>462.72</v>
      </c>
      <c r="J57" s="202">
        <v>3.1725397595912558E-2</v>
      </c>
    </row>
    <row r="58" spans="1:11" ht="26.25" customHeight="1" x14ac:dyDescent="0.25">
      <c r="A58" s="123" t="s">
        <v>347</v>
      </c>
      <c r="B58" s="77" t="s">
        <v>348</v>
      </c>
      <c r="C58" s="77" t="s">
        <v>176</v>
      </c>
      <c r="D58" s="77" t="s">
        <v>349</v>
      </c>
      <c r="E58" s="78" t="s">
        <v>197</v>
      </c>
      <c r="F58" s="79">
        <v>2</v>
      </c>
      <c r="G58" s="80">
        <v>27.05</v>
      </c>
      <c r="H58" s="80">
        <v>32.020000000000003</v>
      </c>
      <c r="I58" s="80">
        <f t="shared" si="0"/>
        <v>64.040000000000006</v>
      </c>
      <c r="J58" s="202">
        <v>4.3907643111217153E-3</v>
      </c>
    </row>
    <row r="59" spans="1:11" ht="26.25" customHeight="1" x14ac:dyDescent="0.25">
      <c r="A59" s="123" t="s">
        <v>350</v>
      </c>
      <c r="B59" s="77" t="s">
        <v>351</v>
      </c>
      <c r="C59" s="77" t="s">
        <v>176</v>
      </c>
      <c r="D59" s="77" t="s">
        <v>352</v>
      </c>
      <c r="E59" s="78" t="s">
        <v>197</v>
      </c>
      <c r="F59" s="79">
        <v>2</v>
      </c>
      <c r="G59" s="80">
        <v>6.58</v>
      </c>
      <c r="H59" s="80">
        <v>7.78</v>
      </c>
      <c r="I59" s="80">
        <f t="shared" si="0"/>
        <v>15.56</v>
      </c>
      <c r="J59" s="202">
        <v>1.0668377995167691E-3</v>
      </c>
    </row>
    <row r="60" spans="1:11" ht="26.25" customHeight="1" x14ac:dyDescent="0.25">
      <c r="A60" s="123" t="s">
        <v>353</v>
      </c>
      <c r="B60" s="77" t="s">
        <v>354</v>
      </c>
      <c r="C60" s="77" t="s">
        <v>176</v>
      </c>
      <c r="D60" s="77" t="s">
        <v>355</v>
      </c>
      <c r="E60" s="78" t="s">
        <v>197</v>
      </c>
      <c r="F60" s="79">
        <v>3</v>
      </c>
      <c r="G60" s="80">
        <v>1847.04</v>
      </c>
      <c r="H60" s="80">
        <v>2186.52</v>
      </c>
      <c r="I60" s="80">
        <f t="shared" si="0"/>
        <v>6559.56</v>
      </c>
      <c r="J60" s="202">
        <v>0.44974206659371579</v>
      </c>
    </row>
    <row r="61" spans="1:11" ht="15.75" customHeight="1" x14ac:dyDescent="0.25">
      <c r="A61" s="162"/>
      <c r="B61" s="85"/>
      <c r="C61" s="85"/>
      <c r="D61" s="85"/>
      <c r="E61" s="85"/>
      <c r="F61" s="85"/>
      <c r="G61" s="85"/>
      <c r="H61" s="85"/>
      <c r="I61" s="179"/>
      <c r="J61" s="86"/>
      <c r="K61" s="180">
        <f>SUM(I8:I60)</f>
        <v>14585.16</v>
      </c>
    </row>
    <row r="62" spans="1:11" x14ac:dyDescent="0.25">
      <c r="A62" s="279"/>
      <c r="B62" s="280"/>
      <c r="C62" s="280"/>
      <c r="D62" s="87"/>
      <c r="E62" s="165"/>
      <c r="F62" s="281" t="s">
        <v>159</v>
      </c>
      <c r="G62" s="280"/>
      <c r="H62" s="151"/>
      <c r="I62" s="152"/>
      <c r="J62" s="203">
        <v>12324.53</v>
      </c>
    </row>
    <row r="63" spans="1:11" x14ac:dyDescent="0.25">
      <c r="A63" s="279"/>
      <c r="B63" s="280"/>
      <c r="C63" s="280"/>
      <c r="D63" s="87"/>
      <c r="E63" s="165"/>
      <c r="F63" s="281" t="s">
        <v>160</v>
      </c>
      <c r="G63" s="280"/>
      <c r="H63" s="151"/>
      <c r="I63" s="152"/>
      <c r="J63" s="203">
        <v>2260.63</v>
      </c>
    </row>
    <row r="64" spans="1:11" x14ac:dyDescent="0.25">
      <c r="A64" s="279"/>
      <c r="B64" s="280"/>
      <c r="C64" s="280"/>
      <c r="D64" s="87"/>
      <c r="E64" s="165"/>
      <c r="F64" s="281" t="s">
        <v>161</v>
      </c>
      <c r="G64" s="280"/>
      <c r="H64" s="151"/>
      <c r="I64" s="152"/>
      <c r="J64" s="203">
        <f>J62+J63</f>
        <v>14585.16</v>
      </c>
    </row>
    <row r="65" spans="1:10" ht="5.25" customHeight="1" x14ac:dyDescent="0.25">
      <c r="A65" s="104"/>
      <c r="B65" s="105"/>
      <c r="C65" s="105"/>
      <c r="D65" s="105"/>
      <c r="E65" s="105"/>
      <c r="F65" s="105"/>
      <c r="G65" s="105"/>
      <c r="H65" s="105"/>
      <c r="I65" s="105"/>
      <c r="J65" s="106"/>
    </row>
    <row r="66" spans="1:10" x14ac:dyDescent="0.25">
      <c r="A66" s="273"/>
      <c r="B66" s="274"/>
      <c r="C66" s="274"/>
      <c r="D66" s="274"/>
      <c r="E66" s="274"/>
      <c r="F66" s="274"/>
      <c r="G66" s="274"/>
      <c r="H66" s="274"/>
      <c r="I66" s="274"/>
      <c r="J66" s="275"/>
    </row>
    <row r="67" spans="1:10" s="61" customFormat="1" ht="15.75" thickBot="1" x14ac:dyDescent="0.3">
      <c r="A67" s="285"/>
      <c r="B67" s="286"/>
      <c r="C67" s="286"/>
      <c r="D67" s="286"/>
      <c r="E67" s="286"/>
      <c r="F67" s="286"/>
      <c r="G67" s="286"/>
      <c r="H67" s="286"/>
      <c r="I67" s="286"/>
      <c r="J67" s="287"/>
    </row>
  </sheetData>
  <mergeCells count="18">
    <mergeCell ref="A1:J1"/>
    <mergeCell ref="A2:J2"/>
    <mergeCell ref="A3:J3"/>
    <mergeCell ref="A6:J6"/>
    <mergeCell ref="A62:C62"/>
    <mergeCell ref="F62:G62"/>
    <mergeCell ref="E4:F4"/>
    <mergeCell ref="G4:H4"/>
    <mergeCell ref="I4:J4"/>
    <mergeCell ref="E5:F5"/>
    <mergeCell ref="G5:H5"/>
    <mergeCell ref="I5:J5"/>
    <mergeCell ref="A67:J67"/>
    <mergeCell ref="A64:C64"/>
    <mergeCell ref="F64:G64"/>
    <mergeCell ref="A66:J66"/>
    <mergeCell ref="A63:C63"/>
    <mergeCell ref="F63:G63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66" orientation="landscape" r:id="rId1"/>
  <headerFooter>
    <oddFooter>&amp;L&amp;G</oddFooter>
  </headerFooter>
  <legacyDrawingHF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K20"/>
  <sheetViews>
    <sheetView view="pageBreakPreview" zoomScale="115" zoomScaleNormal="100" zoomScaleSheetLayoutView="115" workbookViewId="0">
      <selection activeCell="N8" sqref="N8"/>
    </sheetView>
  </sheetViews>
  <sheetFormatPr defaultRowHeight="15" x14ac:dyDescent="0.25"/>
  <cols>
    <col min="1" max="1" width="13.85546875" customWidth="1"/>
    <col min="4" max="4" width="33.85546875" customWidth="1"/>
    <col min="5" max="5" width="10.85546875" customWidth="1"/>
    <col min="6" max="6" width="10" customWidth="1"/>
    <col min="8" max="8" width="12" bestFit="1" customWidth="1"/>
    <col min="9" max="9" width="10.7109375" customWidth="1"/>
    <col min="10" max="10" width="24" customWidth="1"/>
    <col min="11" max="11" width="12.85546875" bestFit="1" customWidth="1"/>
  </cols>
  <sheetData>
    <row r="1" spans="1:11" s="61" customFormat="1" ht="16.5" thickBot="1" x14ac:dyDescent="0.3">
      <c r="A1" s="234" t="s">
        <v>2</v>
      </c>
      <c r="B1" s="235"/>
      <c r="C1" s="235"/>
      <c r="D1" s="235"/>
      <c r="E1" s="235"/>
      <c r="F1" s="235"/>
      <c r="G1" s="235"/>
      <c r="H1" s="235"/>
      <c r="I1" s="235"/>
      <c r="J1" s="236"/>
    </row>
    <row r="2" spans="1:11" s="61" customFormat="1" ht="24" customHeight="1" thickBot="1" x14ac:dyDescent="0.3">
      <c r="A2" s="226" t="s">
        <v>165</v>
      </c>
      <c r="B2" s="227"/>
      <c r="C2" s="227"/>
      <c r="D2" s="227"/>
      <c r="E2" s="227"/>
      <c r="F2" s="227"/>
      <c r="G2" s="227"/>
      <c r="H2" s="227"/>
      <c r="I2" s="227"/>
      <c r="J2" s="228"/>
    </row>
    <row r="3" spans="1:11" s="61" customFormat="1" ht="24" customHeight="1" thickBot="1" x14ac:dyDescent="0.3">
      <c r="A3" s="259" t="s">
        <v>823</v>
      </c>
      <c r="B3" s="260"/>
      <c r="C3" s="260"/>
      <c r="D3" s="260"/>
      <c r="E3" s="260"/>
      <c r="F3" s="260"/>
      <c r="G3" s="260"/>
      <c r="H3" s="260"/>
      <c r="I3" s="260"/>
      <c r="J3" s="261"/>
    </row>
    <row r="4" spans="1:11" x14ac:dyDescent="0.25">
      <c r="A4" s="90"/>
      <c r="B4" s="167"/>
      <c r="C4" s="167"/>
      <c r="D4" s="167" t="s">
        <v>113</v>
      </c>
      <c r="E4" s="283" t="s">
        <v>114</v>
      </c>
      <c r="F4" s="283"/>
      <c r="G4" s="283" t="s">
        <v>169</v>
      </c>
      <c r="H4" s="283"/>
      <c r="I4" s="283" t="s">
        <v>115</v>
      </c>
      <c r="J4" s="284"/>
    </row>
    <row r="5" spans="1:11" ht="26.25" thickBot="1" x14ac:dyDescent="0.3">
      <c r="A5" s="91"/>
      <c r="B5" s="166"/>
      <c r="C5" s="166"/>
      <c r="D5" s="166" t="s">
        <v>170</v>
      </c>
      <c r="E5" s="281" t="s">
        <v>190</v>
      </c>
      <c r="F5" s="281"/>
      <c r="G5" s="281" t="s">
        <v>171</v>
      </c>
      <c r="H5" s="281"/>
      <c r="I5" s="281" t="s">
        <v>118</v>
      </c>
      <c r="J5" s="282"/>
    </row>
    <row r="6" spans="1:11" ht="20.25" customHeight="1" thickBot="1" x14ac:dyDescent="0.3">
      <c r="A6" s="276" t="s">
        <v>172</v>
      </c>
      <c r="B6" s="277"/>
      <c r="C6" s="277"/>
      <c r="D6" s="277"/>
      <c r="E6" s="277"/>
      <c r="F6" s="277"/>
      <c r="G6" s="277"/>
      <c r="H6" s="277"/>
      <c r="I6" s="277"/>
      <c r="J6" s="278"/>
    </row>
    <row r="7" spans="1:11" ht="30" x14ac:dyDescent="0.25">
      <c r="A7" s="90" t="s">
        <v>126</v>
      </c>
      <c r="B7" s="107" t="s">
        <v>120</v>
      </c>
      <c r="C7" s="167" t="s">
        <v>121</v>
      </c>
      <c r="D7" s="167" t="s">
        <v>3</v>
      </c>
      <c r="E7" s="283" t="s">
        <v>173</v>
      </c>
      <c r="F7" s="283"/>
      <c r="G7" s="108" t="s">
        <v>122</v>
      </c>
      <c r="H7" s="107" t="s">
        <v>123</v>
      </c>
      <c r="I7" s="107" t="s">
        <v>124</v>
      </c>
      <c r="J7" s="117" t="s">
        <v>54</v>
      </c>
    </row>
    <row r="8" spans="1:11" ht="30" customHeight="1" x14ac:dyDescent="0.25">
      <c r="A8" s="118" t="s">
        <v>174</v>
      </c>
      <c r="B8" s="109" t="s">
        <v>175</v>
      </c>
      <c r="C8" s="168" t="s">
        <v>176</v>
      </c>
      <c r="D8" s="168" t="s">
        <v>177</v>
      </c>
      <c r="E8" s="291" t="s">
        <v>178</v>
      </c>
      <c r="F8" s="291"/>
      <c r="G8" s="110" t="s">
        <v>6</v>
      </c>
      <c r="H8" s="111">
        <v>1</v>
      </c>
      <c r="I8" s="112">
        <v>459.41</v>
      </c>
      <c r="J8" s="119">
        <v>459.41</v>
      </c>
    </row>
    <row r="9" spans="1:11" ht="32.25" customHeight="1" x14ac:dyDescent="0.25">
      <c r="A9" s="120" t="s">
        <v>179</v>
      </c>
      <c r="B9" s="113" t="s">
        <v>180</v>
      </c>
      <c r="C9" s="169" t="s">
        <v>128</v>
      </c>
      <c r="D9" s="169" t="s">
        <v>181</v>
      </c>
      <c r="E9" s="292" t="s">
        <v>191</v>
      </c>
      <c r="F9" s="292"/>
      <c r="G9" s="114" t="s">
        <v>107</v>
      </c>
      <c r="H9" s="115">
        <v>17.329999999999998</v>
      </c>
      <c r="I9" s="116">
        <v>26.51</v>
      </c>
      <c r="J9" s="121">
        <f>TRUNC(H9*I9,2)</f>
        <v>459.41</v>
      </c>
    </row>
    <row r="10" spans="1:11" ht="25.5" x14ac:dyDescent="0.25">
      <c r="A10" s="97"/>
      <c r="B10" s="170"/>
      <c r="C10" s="170"/>
      <c r="D10" s="170"/>
      <c r="E10" s="170" t="s">
        <v>182</v>
      </c>
      <c r="F10" s="98">
        <v>409.68</v>
      </c>
      <c r="G10" s="170" t="s">
        <v>183</v>
      </c>
      <c r="H10" s="98">
        <v>0</v>
      </c>
      <c r="I10" s="170" t="s">
        <v>184</v>
      </c>
      <c r="J10" s="99">
        <v>409.68</v>
      </c>
    </row>
    <row r="11" spans="1:11" ht="25.5" x14ac:dyDescent="0.25">
      <c r="A11" s="97"/>
      <c r="B11" s="170"/>
      <c r="C11" s="170"/>
      <c r="D11" s="170"/>
      <c r="E11" s="170" t="s">
        <v>185</v>
      </c>
      <c r="F11" s="98">
        <v>120.31</v>
      </c>
      <c r="G11" s="170"/>
      <c r="H11" s="293" t="s">
        <v>186</v>
      </c>
      <c r="I11" s="293"/>
      <c r="J11" s="99">
        <v>579.72</v>
      </c>
    </row>
    <row r="12" spans="1:11" ht="25.5" x14ac:dyDescent="0.25">
      <c r="A12" s="164"/>
      <c r="B12" s="165"/>
      <c r="C12" s="165"/>
      <c r="D12" s="165"/>
      <c r="E12" s="165"/>
      <c r="F12" s="165"/>
      <c r="G12" s="165" t="s">
        <v>187</v>
      </c>
      <c r="H12" s="100" t="s">
        <v>188</v>
      </c>
      <c r="I12" s="165" t="s">
        <v>189</v>
      </c>
      <c r="J12" s="101">
        <f>TRUNC(H12*J11,2)</f>
        <v>6956.64</v>
      </c>
      <c r="K12">
        <v>6956.64</v>
      </c>
    </row>
    <row r="13" spans="1:11" x14ac:dyDescent="0.25">
      <c r="A13" s="118"/>
      <c r="B13" s="168"/>
      <c r="C13" s="168"/>
      <c r="D13" s="168"/>
      <c r="E13" s="168"/>
      <c r="F13" s="168"/>
      <c r="G13" s="168"/>
      <c r="H13" s="168"/>
      <c r="I13" s="168"/>
      <c r="J13" s="122"/>
    </row>
    <row r="14" spans="1:11" x14ac:dyDescent="0.25">
      <c r="A14" s="162"/>
      <c r="B14" s="85"/>
      <c r="C14" s="85"/>
      <c r="D14" s="85"/>
      <c r="E14" s="85"/>
      <c r="F14" s="85"/>
      <c r="G14" s="85"/>
      <c r="H14" s="85"/>
      <c r="I14" s="85"/>
      <c r="J14" s="86"/>
    </row>
    <row r="15" spans="1:11" x14ac:dyDescent="0.25">
      <c r="A15" s="279"/>
      <c r="B15" s="280"/>
      <c r="C15" s="280"/>
      <c r="D15" s="87"/>
      <c r="E15" s="165"/>
      <c r="F15" s="281" t="s">
        <v>159</v>
      </c>
      <c r="G15" s="280"/>
      <c r="H15" s="151"/>
      <c r="I15" s="152"/>
      <c r="J15" s="203">
        <v>5512.92</v>
      </c>
      <c r="K15" s="182"/>
    </row>
    <row r="16" spans="1:11" x14ac:dyDescent="0.25">
      <c r="A16" s="279"/>
      <c r="B16" s="280"/>
      <c r="C16" s="280"/>
      <c r="D16" s="87"/>
      <c r="E16" s="165"/>
      <c r="F16" s="281" t="s">
        <v>160</v>
      </c>
      <c r="G16" s="280"/>
      <c r="H16" s="151"/>
      <c r="I16" s="152"/>
      <c r="J16" s="203">
        <v>1443.72</v>
      </c>
    </row>
    <row r="17" spans="1:10" x14ac:dyDescent="0.25">
      <c r="A17" s="279"/>
      <c r="B17" s="280"/>
      <c r="C17" s="280"/>
      <c r="D17" s="87"/>
      <c r="E17" s="165"/>
      <c r="F17" s="281" t="s">
        <v>161</v>
      </c>
      <c r="G17" s="280"/>
      <c r="H17" s="151"/>
      <c r="I17" s="152"/>
      <c r="J17" s="203">
        <v>6956.64</v>
      </c>
    </row>
    <row r="18" spans="1:10" x14ac:dyDescent="0.25">
      <c r="A18" s="104"/>
      <c r="B18" s="105"/>
      <c r="C18" s="105"/>
      <c r="D18" s="105"/>
      <c r="E18" s="105"/>
      <c r="F18" s="105"/>
      <c r="G18" s="105"/>
      <c r="H18" s="105"/>
      <c r="I18" s="105"/>
      <c r="J18" s="106"/>
    </row>
    <row r="19" spans="1:10" x14ac:dyDescent="0.25">
      <c r="A19" s="273"/>
      <c r="B19" s="274"/>
      <c r="C19" s="274"/>
      <c r="D19" s="274"/>
      <c r="E19" s="274"/>
      <c r="F19" s="274"/>
      <c r="G19" s="274"/>
      <c r="H19" s="274"/>
      <c r="I19" s="274"/>
      <c r="J19" s="275"/>
    </row>
    <row r="20" spans="1:10" s="61" customFormat="1" ht="15.75" thickBot="1" x14ac:dyDescent="0.3">
      <c r="A20" s="285"/>
      <c r="B20" s="286"/>
      <c r="C20" s="286"/>
      <c r="D20" s="286"/>
      <c r="E20" s="286"/>
      <c r="F20" s="286"/>
      <c r="G20" s="286"/>
      <c r="H20" s="286"/>
      <c r="I20" s="286"/>
      <c r="J20" s="287"/>
    </row>
  </sheetData>
  <mergeCells count="22">
    <mergeCell ref="A19:J19"/>
    <mergeCell ref="A1:J1"/>
    <mergeCell ref="A2:J2"/>
    <mergeCell ref="A3:J3"/>
    <mergeCell ref="A20:J20"/>
    <mergeCell ref="A16:C16"/>
    <mergeCell ref="F16:G16"/>
    <mergeCell ref="A17:C17"/>
    <mergeCell ref="F17:G17"/>
    <mergeCell ref="A6:J6"/>
    <mergeCell ref="E7:F7"/>
    <mergeCell ref="E8:F8"/>
    <mergeCell ref="E9:F9"/>
    <mergeCell ref="H11:I11"/>
    <mergeCell ref="A15:C15"/>
    <mergeCell ref="F15:G15"/>
    <mergeCell ref="E4:F4"/>
    <mergeCell ref="G4:H4"/>
    <mergeCell ref="I4:J4"/>
    <mergeCell ref="E5:F5"/>
    <mergeCell ref="G5:H5"/>
    <mergeCell ref="I5:J5"/>
  </mergeCells>
  <printOptions horizontalCentered="1"/>
  <pageMargins left="0.51181102362204722" right="0.51181102362204722" top="0.98425196850393704" bottom="0.78740157480314965" header="0.31496062992125984" footer="0.31496062992125984"/>
  <pageSetup paperSize="9" scale="69" orientation="landscape" r:id="rId1"/>
  <headerFooter>
    <oddFooter>&amp;L&amp;G</oddFooter>
  </headerFooter>
  <legacyDrawingHF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L15"/>
  <sheetViews>
    <sheetView view="pageBreakPreview" zoomScale="115" zoomScaleNormal="100" zoomScaleSheetLayoutView="115" workbookViewId="0">
      <selection activeCell="D19" sqref="D19"/>
    </sheetView>
  </sheetViews>
  <sheetFormatPr defaultRowHeight="15" x14ac:dyDescent="0.25"/>
  <cols>
    <col min="4" max="4" width="45.42578125" customWidth="1"/>
    <col min="6" max="8" width="9.28515625" bestFit="1" customWidth="1"/>
    <col min="9" max="9" width="9.42578125" bestFit="1" customWidth="1"/>
    <col min="10" max="10" width="11.42578125" customWidth="1"/>
    <col min="12" max="12" width="12.85546875" bestFit="1" customWidth="1"/>
  </cols>
  <sheetData>
    <row r="1" spans="1:12" s="61" customFormat="1" ht="16.5" thickBot="1" x14ac:dyDescent="0.3">
      <c r="A1" s="234" t="s">
        <v>2</v>
      </c>
      <c r="B1" s="235"/>
      <c r="C1" s="235"/>
      <c r="D1" s="235"/>
      <c r="E1" s="235"/>
      <c r="F1" s="235"/>
      <c r="G1" s="235"/>
      <c r="H1" s="235"/>
      <c r="I1" s="235"/>
      <c r="J1" s="236"/>
    </row>
    <row r="2" spans="1:12" s="61" customFormat="1" ht="21.75" customHeight="1" thickBot="1" x14ac:dyDescent="0.3">
      <c r="A2" s="234" t="s">
        <v>165</v>
      </c>
      <c r="B2" s="235"/>
      <c r="C2" s="235"/>
      <c r="D2" s="235"/>
      <c r="E2" s="235"/>
      <c r="F2" s="235"/>
      <c r="G2" s="235"/>
      <c r="H2" s="235"/>
      <c r="I2" s="235"/>
      <c r="J2" s="236"/>
    </row>
    <row r="3" spans="1:12" s="61" customFormat="1" ht="23.25" customHeight="1" thickBot="1" x14ac:dyDescent="0.3">
      <c r="A3" s="294" t="s">
        <v>824</v>
      </c>
      <c r="B3" s="295"/>
      <c r="C3" s="295"/>
      <c r="D3" s="295"/>
      <c r="E3" s="295"/>
      <c r="F3" s="295"/>
      <c r="G3" s="295"/>
      <c r="H3" s="295"/>
      <c r="I3" s="295"/>
      <c r="J3" s="296"/>
    </row>
    <row r="4" spans="1:12" x14ac:dyDescent="0.25">
      <c r="A4" s="90"/>
      <c r="B4" s="167"/>
      <c r="C4" s="167"/>
      <c r="D4" s="167" t="s">
        <v>113</v>
      </c>
      <c r="E4" s="283" t="s">
        <v>114</v>
      </c>
      <c r="F4" s="283"/>
      <c r="G4" s="283" t="s">
        <v>169</v>
      </c>
      <c r="H4" s="283"/>
      <c r="I4" s="283" t="s">
        <v>115</v>
      </c>
      <c r="J4" s="284"/>
    </row>
    <row r="5" spans="1:12" ht="76.5" customHeight="1" thickBot="1" x14ac:dyDescent="0.3">
      <c r="A5" s="91"/>
      <c r="B5" s="166"/>
      <c r="C5" s="166"/>
      <c r="D5" s="166" t="s">
        <v>757</v>
      </c>
      <c r="E5" s="281" t="s">
        <v>190</v>
      </c>
      <c r="F5" s="281"/>
      <c r="G5" s="281" t="s">
        <v>171</v>
      </c>
      <c r="H5" s="281"/>
      <c r="I5" s="281" t="s">
        <v>118</v>
      </c>
      <c r="J5" s="282"/>
    </row>
    <row r="6" spans="1:12" s="204" customFormat="1" ht="18.75" customHeight="1" thickBot="1" x14ac:dyDescent="0.3">
      <c r="A6" s="276" t="s">
        <v>119</v>
      </c>
      <c r="B6" s="277"/>
      <c r="C6" s="277"/>
      <c r="D6" s="277"/>
      <c r="E6" s="277"/>
      <c r="F6" s="277"/>
      <c r="G6" s="277"/>
      <c r="H6" s="277"/>
      <c r="I6" s="277"/>
      <c r="J6" s="278"/>
    </row>
    <row r="7" spans="1:12" ht="50.25" customHeight="1" x14ac:dyDescent="0.25">
      <c r="A7" s="129" t="s">
        <v>1</v>
      </c>
      <c r="B7" s="130" t="s">
        <v>120</v>
      </c>
      <c r="C7" s="172" t="s">
        <v>121</v>
      </c>
      <c r="D7" s="172" t="s">
        <v>3</v>
      </c>
      <c r="E7" s="131" t="s">
        <v>122</v>
      </c>
      <c r="F7" s="130" t="s">
        <v>123</v>
      </c>
      <c r="G7" s="130" t="s">
        <v>124</v>
      </c>
      <c r="H7" s="130" t="s">
        <v>194</v>
      </c>
      <c r="I7" s="130" t="s">
        <v>54</v>
      </c>
      <c r="J7" s="132" t="s">
        <v>125</v>
      </c>
    </row>
    <row r="8" spans="1:12" ht="31.5" customHeight="1" x14ac:dyDescent="0.25">
      <c r="A8" s="93" t="s">
        <v>126</v>
      </c>
      <c r="B8" s="173" t="s">
        <v>758</v>
      </c>
      <c r="C8" s="173" t="s">
        <v>176</v>
      </c>
      <c r="D8" s="173" t="s">
        <v>759</v>
      </c>
      <c r="E8" s="62" t="s">
        <v>6</v>
      </c>
      <c r="F8" s="63">
        <v>12</v>
      </c>
      <c r="G8" s="64">
        <v>228.88</v>
      </c>
      <c r="H8" s="64">
        <v>288.82</v>
      </c>
      <c r="I8" s="64">
        <f>TRUNC(F8*H8,2)</f>
        <v>3465.84</v>
      </c>
      <c r="J8" s="83">
        <v>1</v>
      </c>
      <c r="L8" s="112">
        <v>3465.84</v>
      </c>
    </row>
    <row r="9" spans="1:12" x14ac:dyDescent="0.25">
      <c r="A9" s="162"/>
      <c r="B9" s="85"/>
      <c r="C9" s="85"/>
      <c r="D9" s="85"/>
      <c r="E9" s="85"/>
      <c r="F9" s="85"/>
      <c r="G9" s="85"/>
      <c r="H9" s="85"/>
      <c r="I9" s="85"/>
      <c r="J9" s="86"/>
    </row>
    <row r="10" spans="1:12" x14ac:dyDescent="0.25">
      <c r="A10" s="279"/>
      <c r="B10" s="280"/>
      <c r="C10" s="280"/>
      <c r="D10" s="87"/>
      <c r="E10" s="165"/>
      <c r="F10" s="281" t="s">
        <v>159</v>
      </c>
      <c r="G10" s="280"/>
      <c r="H10" s="151"/>
      <c r="I10" s="152"/>
      <c r="J10" s="203">
        <v>2746.56</v>
      </c>
    </row>
    <row r="11" spans="1:12" x14ac:dyDescent="0.25">
      <c r="A11" s="279"/>
      <c r="B11" s="280"/>
      <c r="C11" s="280"/>
      <c r="D11" s="87"/>
      <c r="E11" s="165"/>
      <c r="F11" s="281" t="s">
        <v>160</v>
      </c>
      <c r="G11" s="280"/>
      <c r="H11" s="151"/>
      <c r="I11" s="152"/>
      <c r="J11" s="203">
        <v>719.28</v>
      </c>
    </row>
    <row r="12" spans="1:12" x14ac:dyDescent="0.25">
      <c r="A12" s="279"/>
      <c r="B12" s="280"/>
      <c r="C12" s="280"/>
      <c r="D12" s="87"/>
      <c r="E12" s="165"/>
      <c r="F12" s="281" t="s">
        <v>161</v>
      </c>
      <c r="G12" s="280"/>
      <c r="H12" s="151"/>
      <c r="I12" s="152"/>
      <c r="J12" s="203">
        <v>3465.84</v>
      </c>
      <c r="L12" s="182"/>
    </row>
    <row r="13" spans="1:12" x14ac:dyDescent="0.25">
      <c r="A13" s="104"/>
      <c r="B13" s="105"/>
      <c r="C13" s="105"/>
      <c r="D13" s="105"/>
      <c r="E13" s="105"/>
      <c r="F13" s="105"/>
      <c r="G13" s="105"/>
      <c r="H13" s="105"/>
      <c r="I13" s="105"/>
      <c r="J13" s="106"/>
    </row>
    <row r="14" spans="1:12" x14ac:dyDescent="0.25">
      <c r="A14" s="273"/>
      <c r="B14" s="274"/>
      <c r="C14" s="274"/>
      <c r="D14" s="274"/>
      <c r="E14" s="274"/>
      <c r="F14" s="274"/>
      <c r="G14" s="274"/>
      <c r="H14" s="274"/>
      <c r="I14" s="274"/>
      <c r="J14" s="275"/>
    </row>
    <row r="15" spans="1:12" ht="15.75" thickBot="1" x14ac:dyDescent="0.3">
      <c r="A15" s="285"/>
      <c r="B15" s="286"/>
      <c r="C15" s="286"/>
      <c r="D15" s="286"/>
      <c r="E15" s="286"/>
      <c r="F15" s="286"/>
      <c r="G15" s="286"/>
      <c r="H15" s="286"/>
      <c r="I15" s="286"/>
      <c r="J15" s="287"/>
    </row>
  </sheetData>
  <mergeCells count="18">
    <mergeCell ref="A15:J15"/>
    <mergeCell ref="A12:C12"/>
    <mergeCell ref="F12:G12"/>
    <mergeCell ref="A14:J14"/>
    <mergeCell ref="A11:C11"/>
    <mergeCell ref="F11:G11"/>
    <mergeCell ref="A1:J1"/>
    <mergeCell ref="A2:J2"/>
    <mergeCell ref="A3:J3"/>
    <mergeCell ref="A6:J6"/>
    <mergeCell ref="A10:C10"/>
    <mergeCell ref="F10:G10"/>
    <mergeCell ref="E4:F4"/>
    <mergeCell ref="G4:H4"/>
    <mergeCell ref="I4:J4"/>
    <mergeCell ref="E5:F5"/>
    <mergeCell ref="G5:H5"/>
    <mergeCell ref="I5:J5"/>
  </mergeCells>
  <printOptions horizontalCentered="1"/>
  <pageMargins left="0.51181102362204722" right="0.51181102362204722" top="0.98425196850393704" bottom="0.78740157480314965" header="0.31496062992125984" footer="0.31496062992125984"/>
  <pageSetup paperSize="9" scale="86" orientation="landscape" r:id="rId1"/>
  <headerFooter>
    <oddFooter>&amp;L&amp;G</oddFooter>
  </headerFooter>
  <legacyDrawingHF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L27"/>
  <sheetViews>
    <sheetView view="pageBreakPreview" topLeftCell="A7" zoomScaleNormal="100" zoomScaleSheetLayoutView="100" workbookViewId="0">
      <selection activeCell="I26" sqref="I26"/>
    </sheetView>
  </sheetViews>
  <sheetFormatPr defaultRowHeight="15" x14ac:dyDescent="0.25"/>
  <cols>
    <col min="1" max="1" width="11.42578125" style="61" bestFit="1" customWidth="1"/>
    <col min="2" max="2" width="13.7109375" style="61" bestFit="1" customWidth="1"/>
    <col min="3" max="3" width="11.42578125" style="61" bestFit="1" customWidth="1"/>
    <col min="4" max="4" width="68.5703125" style="61" bestFit="1" customWidth="1"/>
    <col min="5" max="5" width="17.140625" style="61" bestFit="1" customWidth="1"/>
    <col min="6" max="8" width="13.7109375" style="61" bestFit="1" customWidth="1"/>
    <col min="9" max="9" width="14.85546875" style="61" bestFit="1" customWidth="1"/>
    <col min="10" max="10" width="16" style="61" bestFit="1" customWidth="1"/>
    <col min="11" max="16384" width="9.140625" style="61"/>
  </cols>
  <sheetData>
    <row r="1" spans="1:11" ht="20.25" customHeight="1" thickBot="1" x14ac:dyDescent="0.3">
      <c r="A1" s="223" t="s">
        <v>2</v>
      </c>
      <c r="B1" s="224"/>
      <c r="C1" s="224"/>
      <c r="D1" s="224"/>
      <c r="E1" s="224"/>
      <c r="F1" s="224"/>
      <c r="G1" s="224"/>
      <c r="H1" s="224"/>
      <c r="I1" s="224"/>
      <c r="J1" s="225"/>
    </row>
    <row r="2" spans="1:11" ht="23.25" customHeight="1" thickBot="1" x14ac:dyDescent="0.3">
      <c r="A2" s="234" t="s">
        <v>165</v>
      </c>
      <c r="B2" s="235"/>
      <c r="C2" s="235"/>
      <c r="D2" s="235"/>
      <c r="E2" s="235"/>
      <c r="F2" s="235"/>
      <c r="G2" s="235"/>
      <c r="H2" s="235"/>
      <c r="I2" s="235"/>
      <c r="J2" s="236"/>
    </row>
    <row r="3" spans="1:11" ht="32.25" customHeight="1" thickBot="1" x14ac:dyDescent="0.3">
      <c r="A3" s="294" t="s">
        <v>825</v>
      </c>
      <c r="B3" s="295"/>
      <c r="C3" s="295"/>
      <c r="D3" s="295"/>
      <c r="E3" s="295"/>
      <c r="F3" s="295"/>
      <c r="G3" s="295"/>
      <c r="H3" s="295"/>
      <c r="I3" s="295"/>
      <c r="J3" s="296"/>
    </row>
    <row r="4" spans="1:11" x14ac:dyDescent="0.25">
      <c r="A4" s="90"/>
      <c r="B4" s="167"/>
      <c r="C4" s="167"/>
      <c r="D4" s="167" t="s">
        <v>113</v>
      </c>
      <c r="E4" s="283" t="s">
        <v>114</v>
      </c>
      <c r="F4" s="283"/>
      <c r="G4" s="283" t="s">
        <v>169</v>
      </c>
      <c r="H4" s="283"/>
      <c r="I4" s="283" t="s">
        <v>115</v>
      </c>
      <c r="J4" s="284"/>
    </row>
    <row r="5" spans="1:11" ht="60" customHeight="1" thickBot="1" x14ac:dyDescent="0.3">
      <c r="A5" s="91"/>
      <c r="B5" s="166"/>
      <c r="C5" s="166"/>
      <c r="D5" s="166" t="s">
        <v>757</v>
      </c>
      <c r="E5" s="281" t="s">
        <v>190</v>
      </c>
      <c r="F5" s="281"/>
      <c r="G5" s="281" t="s">
        <v>171</v>
      </c>
      <c r="H5" s="281"/>
      <c r="I5" s="281" t="s">
        <v>118</v>
      </c>
      <c r="J5" s="282"/>
    </row>
    <row r="6" spans="1:11" ht="20.25" customHeight="1" thickBot="1" x14ac:dyDescent="0.3">
      <c r="A6" s="276" t="s">
        <v>172</v>
      </c>
      <c r="B6" s="277"/>
      <c r="C6" s="277"/>
      <c r="D6" s="277"/>
      <c r="E6" s="277"/>
      <c r="F6" s="277"/>
      <c r="G6" s="277"/>
      <c r="H6" s="277"/>
      <c r="I6" s="277"/>
      <c r="J6" s="278"/>
    </row>
    <row r="7" spans="1:11" ht="18" customHeight="1" x14ac:dyDescent="0.25">
      <c r="A7" s="129" t="s">
        <v>126</v>
      </c>
      <c r="B7" s="130" t="s">
        <v>120</v>
      </c>
      <c r="C7" s="172" t="s">
        <v>121</v>
      </c>
      <c r="D7" s="172" t="s">
        <v>3</v>
      </c>
      <c r="E7" s="298" t="s">
        <v>173</v>
      </c>
      <c r="F7" s="298"/>
      <c r="G7" s="131" t="s">
        <v>122</v>
      </c>
      <c r="H7" s="130" t="s">
        <v>123</v>
      </c>
      <c r="I7" s="130" t="s">
        <v>124</v>
      </c>
      <c r="J7" s="132" t="s">
        <v>54</v>
      </c>
    </row>
    <row r="8" spans="1:11" ht="26.1" customHeight="1" x14ac:dyDescent="0.25">
      <c r="A8" s="93" t="s">
        <v>174</v>
      </c>
      <c r="B8" s="63" t="s">
        <v>758</v>
      </c>
      <c r="C8" s="173" t="s">
        <v>176</v>
      </c>
      <c r="D8" s="173" t="s">
        <v>759</v>
      </c>
      <c r="E8" s="299" t="s">
        <v>178</v>
      </c>
      <c r="F8" s="299"/>
      <c r="G8" s="62" t="s">
        <v>6</v>
      </c>
      <c r="H8" s="71">
        <v>1</v>
      </c>
      <c r="I8" s="64">
        <v>228.88</v>
      </c>
      <c r="J8" s="94">
        <v>228.88</v>
      </c>
    </row>
    <row r="9" spans="1:11" ht="26.1" customHeight="1" x14ac:dyDescent="0.25">
      <c r="A9" s="95" t="s">
        <v>179</v>
      </c>
      <c r="B9" s="72" t="s">
        <v>154</v>
      </c>
      <c r="C9" s="174" t="s">
        <v>128</v>
      </c>
      <c r="D9" s="174" t="s">
        <v>155</v>
      </c>
      <c r="E9" s="300" t="s">
        <v>191</v>
      </c>
      <c r="F9" s="300"/>
      <c r="G9" s="73" t="s">
        <v>107</v>
      </c>
      <c r="H9" s="74">
        <v>3</v>
      </c>
      <c r="I9" s="75">
        <v>34.51</v>
      </c>
      <c r="J9" s="96">
        <f>TRUNC(H9*I9,2)</f>
        <v>103.53</v>
      </c>
      <c r="K9" s="205">
        <v>103.53</v>
      </c>
    </row>
    <row r="10" spans="1:11" ht="24" customHeight="1" x14ac:dyDescent="0.25">
      <c r="A10" s="95" t="s">
        <v>179</v>
      </c>
      <c r="B10" s="72" t="s">
        <v>157</v>
      </c>
      <c r="C10" s="174" t="s">
        <v>128</v>
      </c>
      <c r="D10" s="174" t="s">
        <v>158</v>
      </c>
      <c r="E10" s="300" t="s">
        <v>191</v>
      </c>
      <c r="F10" s="300"/>
      <c r="G10" s="73" t="s">
        <v>107</v>
      </c>
      <c r="H10" s="74">
        <v>3</v>
      </c>
      <c r="I10" s="75">
        <v>24.62</v>
      </c>
      <c r="J10" s="96">
        <f>TRUNC(H10*I10,2)</f>
        <v>73.86</v>
      </c>
      <c r="K10" s="205">
        <v>73.86</v>
      </c>
    </row>
    <row r="11" spans="1:11" ht="26.1" customHeight="1" x14ac:dyDescent="0.25">
      <c r="A11" s="137" t="s">
        <v>510</v>
      </c>
      <c r="B11" s="133" t="s">
        <v>760</v>
      </c>
      <c r="C11" s="171" t="s">
        <v>128</v>
      </c>
      <c r="D11" s="171" t="s">
        <v>761</v>
      </c>
      <c r="E11" s="297" t="s">
        <v>513</v>
      </c>
      <c r="F11" s="297"/>
      <c r="G11" s="134" t="s">
        <v>197</v>
      </c>
      <c r="H11" s="135">
        <v>0.05</v>
      </c>
      <c r="I11" s="136">
        <v>12.08</v>
      </c>
      <c r="J11" s="138">
        <f>TRUNC(H11*I11,2)</f>
        <v>0.6</v>
      </c>
      <c r="K11" s="206">
        <v>0.6</v>
      </c>
    </row>
    <row r="12" spans="1:11" ht="26.1" customHeight="1" x14ac:dyDescent="0.25">
      <c r="A12" s="137" t="s">
        <v>510</v>
      </c>
      <c r="B12" s="133" t="s">
        <v>762</v>
      </c>
      <c r="C12" s="171" t="s">
        <v>176</v>
      </c>
      <c r="D12" s="171" t="s">
        <v>763</v>
      </c>
      <c r="E12" s="297" t="s">
        <v>513</v>
      </c>
      <c r="F12" s="297"/>
      <c r="G12" s="134" t="s">
        <v>202</v>
      </c>
      <c r="H12" s="135">
        <v>0.17</v>
      </c>
      <c r="I12" s="136">
        <v>22.18</v>
      </c>
      <c r="J12" s="138">
        <f t="shared" ref="J12:J17" si="0">TRUNC(H12*I12,2)</f>
        <v>3.77</v>
      </c>
      <c r="K12" s="206">
        <v>3.77</v>
      </c>
    </row>
    <row r="13" spans="1:11" ht="24" customHeight="1" x14ac:dyDescent="0.25">
      <c r="A13" s="137" t="s">
        <v>510</v>
      </c>
      <c r="B13" s="133" t="s">
        <v>764</v>
      </c>
      <c r="C13" s="171" t="s">
        <v>176</v>
      </c>
      <c r="D13" s="171" t="s">
        <v>67</v>
      </c>
      <c r="E13" s="297" t="s">
        <v>513</v>
      </c>
      <c r="F13" s="297"/>
      <c r="G13" s="134" t="s">
        <v>197</v>
      </c>
      <c r="H13" s="135">
        <v>0.42</v>
      </c>
      <c r="I13" s="136">
        <v>37.81</v>
      </c>
      <c r="J13" s="138">
        <f t="shared" si="0"/>
        <v>15.88</v>
      </c>
      <c r="K13" s="206">
        <v>15.88</v>
      </c>
    </row>
    <row r="14" spans="1:11" ht="24" customHeight="1" x14ac:dyDescent="0.25">
      <c r="A14" s="137" t="s">
        <v>510</v>
      </c>
      <c r="B14" s="133" t="s">
        <v>765</v>
      </c>
      <c r="C14" s="171" t="s">
        <v>176</v>
      </c>
      <c r="D14" s="171" t="s">
        <v>75</v>
      </c>
      <c r="E14" s="297" t="s">
        <v>513</v>
      </c>
      <c r="F14" s="297"/>
      <c r="G14" s="134" t="s">
        <v>197</v>
      </c>
      <c r="H14" s="135">
        <v>0.83</v>
      </c>
      <c r="I14" s="136">
        <v>1.98</v>
      </c>
      <c r="J14" s="138">
        <f t="shared" si="0"/>
        <v>1.64</v>
      </c>
      <c r="K14" s="206">
        <v>1.64</v>
      </c>
    </row>
    <row r="15" spans="1:11" ht="39" customHeight="1" x14ac:dyDescent="0.25">
      <c r="A15" s="137" t="s">
        <v>510</v>
      </c>
      <c r="B15" s="133" t="s">
        <v>766</v>
      </c>
      <c r="C15" s="171" t="s">
        <v>176</v>
      </c>
      <c r="D15" s="171" t="s">
        <v>767</v>
      </c>
      <c r="E15" s="297" t="s">
        <v>513</v>
      </c>
      <c r="F15" s="297"/>
      <c r="G15" s="134" t="s">
        <v>202</v>
      </c>
      <c r="H15" s="135">
        <v>0.42</v>
      </c>
      <c r="I15" s="136">
        <v>49.24</v>
      </c>
      <c r="J15" s="138">
        <f t="shared" si="0"/>
        <v>20.68</v>
      </c>
      <c r="K15" s="206">
        <v>20.68</v>
      </c>
    </row>
    <row r="16" spans="1:11" ht="24" customHeight="1" x14ac:dyDescent="0.25">
      <c r="A16" s="137" t="s">
        <v>510</v>
      </c>
      <c r="B16" s="133" t="s">
        <v>768</v>
      </c>
      <c r="C16" s="171" t="s">
        <v>176</v>
      </c>
      <c r="D16" s="171" t="s">
        <v>769</v>
      </c>
      <c r="E16" s="297" t="s">
        <v>513</v>
      </c>
      <c r="F16" s="297"/>
      <c r="G16" s="134" t="s">
        <v>202</v>
      </c>
      <c r="H16" s="135">
        <v>2.5000000000000001E-2</v>
      </c>
      <c r="I16" s="136">
        <v>38.479999999999997</v>
      </c>
      <c r="J16" s="138">
        <f t="shared" si="0"/>
        <v>0.96</v>
      </c>
      <c r="K16" s="206">
        <v>0.96</v>
      </c>
    </row>
    <row r="17" spans="1:12" ht="24" customHeight="1" x14ac:dyDescent="0.25">
      <c r="A17" s="137" t="s">
        <v>510</v>
      </c>
      <c r="B17" s="133" t="s">
        <v>258</v>
      </c>
      <c r="C17" s="171" t="s">
        <v>128</v>
      </c>
      <c r="D17" s="171" t="s">
        <v>259</v>
      </c>
      <c r="E17" s="297" t="s">
        <v>513</v>
      </c>
      <c r="F17" s="297"/>
      <c r="G17" s="134" t="s">
        <v>207</v>
      </c>
      <c r="H17" s="135">
        <v>0.4</v>
      </c>
      <c r="I17" s="136">
        <v>19.920000000000002</v>
      </c>
      <c r="J17" s="138">
        <f t="shared" si="0"/>
        <v>7.96</v>
      </c>
      <c r="K17" s="206">
        <v>7.96</v>
      </c>
    </row>
    <row r="18" spans="1:12" x14ac:dyDescent="0.25">
      <c r="A18" s="97"/>
      <c r="B18" s="170"/>
      <c r="C18" s="170"/>
      <c r="D18" s="170"/>
      <c r="E18" s="170" t="s">
        <v>182</v>
      </c>
      <c r="F18" s="98">
        <v>126.57</v>
      </c>
      <c r="G18" s="170" t="s">
        <v>183</v>
      </c>
      <c r="H18" s="98">
        <v>0</v>
      </c>
      <c r="I18" s="170" t="s">
        <v>184</v>
      </c>
      <c r="J18" s="99">
        <v>126.57</v>
      </c>
    </row>
    <row r="19" spans="1:12" x14ac:dyDescent="0.25">
      <c r="A19" s="97"/>
      <c r="B19" s="170"/>
      <c r="C19" s="170"/>
      <c r="D19" s="170"/>
      <c r="E19" s="170" t="s">
        <v>185</v>
      </c>
      <c r="F19" s="98">
        <v>59.94</v>
      </c>
      <c r="G19" s="170"/>
      <c r="H19" s="293" t="s">
        <v>186</v>
      </c>
      <c r="I19" s="293"/>
      <c r="J19" s="99">
        <v>288.82</v>
      </c>
      <c r="L19" s="180">
        <f>TRUNC(J19*H20,2)</f>
        <v>3465.84</v>
      </c>
    </row>
    <row r="20" spans="1:12" ht="50.1" customHeight="1" thickBot="1" x14ac:dyDescent="0.3">
      <c r="A20" s="164"/>
      <c r="B20" s="165"/>
      <c r="C20" s="165"/>
      <c r="D20" s="165"/>
      <c r="E20" s="165"/>
      <c r="F20" s="165"/>
      <c r="G20" s="165" t="s">
        <v>187</v>
      </c>
      <c r="H20" s="100" t="s">
        <v>188</v>
      </c>
      <c r="I20" s="165" t="s">
        <v>189</v>
      </c>
      <c r="J20" s="101">
        <v>3465.84</v>
      </c>
    </row>
    <row r="21" spans="1:12" ht="0.95" customHeight="1" thickTop="1" x14ac:dyDescent="0.25">
      <c r="A21" s="102"/>
      <c r="B21" s="76"/>
      <c r="C21" s="76"/>
      <c r="D21" s="76"/>
      <c r="E21" s="76"/>
      <c r="F21" s="76"/>
      <c r="G21" s="76"/>
      <c r="H21" s="76"/>
      <c r="I21" s="76"/>
      <c r="J21" s="103"/>
    </row>
    <row r="22" spans="1:12" x14ac:dyDescent="0.25">
      <c r="A22" s="162"/>
      <c r="B22" s="85"/>
      <c r="C22" s="85"/>
      <c r="D22" s="85"/>
      <c r="E22" s="85"/>
      <c r="F22" s="85"/>
      <c r="G22" s="85"/>
      <c r="H22" s="85"/>
      <c r="I22" s="85"/>
      <c r="J22" s="86"/>
    </row>
    <row r="23" spans="1:12" x14ac:dyDescent="0.25">
      <c r="A23" s="279"/>
      <c r="B23" s="280"/>
      <c r="C23" s="280"/>
      <c r="D23" s="87"/>
      <c r="E23" s="165"/>
      <c r="F23" s="281" t="s">
        <v>159</v>
      </c>
      <c r="G23" s="280"/>
      <c r="H23" s="151"/>
      <c r="I23" s="152"/>
      <c r="J23" s="203">
        <v>2746.56</v>
      </c>
    </row>
    <row r="24" spans="1:12" x14ac:dyDescent="0.25">
      <c r="A24" s="279"/>
      <c r="B24" s="280"/>
      <c r="C24" s="280"/>
      <c r="D24" s="87"/>
      <c r="E24" s="165"/>
      <c r="F24" s="281" t="s">
        <v>160</v>
      </c>
      <c r="G24" s="280"/>
      <c r="H24" s="151"/>
      <c r="I24" s="152"/>
      <c r="J24" s="203">
        <v>719.28</v>
      </c>
    </row>
    <row r="25" spans="1:12" x14ac:dyDescent="0.25">
      <c r="A25" s="279"/>
      <c r="B25" s="280"/>
      <c r="C25" s="280"/>
      <c r="D25" s="87"/>
      <c r="E25" s="165"/>
      <c r="F25" s="281" t="s">
        <v>161</v>
      </c>
      <c r="G25" s="280"/>
      <c r="H25" s="151"/>
      <c r="I25" s="152"/>
      <c r="J25" s="203">
        <v>3465.84</v>
      </c>
    </row>
    <row r="26" spans="1:12" ht="60" customHeight="1" thickBot="1" x14ac:dyDescent="0.3">
      <c r="A26" s="128"/>
      <c r="B26" s="88"/>
      <c r="C26" s="88"/>
      <c r="D26" s="88"/>
      <c r="E26" s="88"/>
      <c r="F26" s="88"/>
      <c r="G26" s="88"/>
      <c r="H26" s="88"/>
      <c r="I26" s="88"/>
      <c r="J26" s="89"/>
    </row>
    <row r="27" spans="1:12" ht="69.95" customHeight="1" thickBot="1" x14ac:dyDescent="0.3">
      <c r="A27" s="285" t="s">
        <v>740</v>
      </c>
      <c r="B27" s="286"/>
      <c r="C27" s="286"/>
      <c r="D27" s="286"/>
      <c r="E27" s="286"/>
      <c r="F27" s="286"/>
      <c r="G27" s="286"/>
      <c r="H27" s="286"/>
      <c r="I27" s="286"/>
      <c r="J27" s="287"/>
    </row>
  </sheetData>
  <mergeCells count="29">
    <mergeCell ref="E4:F4"/>
    <mergeCell ref="G4:H4"/>
    <mergeCell ref="I4:J4"/>
    <mergeCell ref="E5:F5"/>
    <mergeCell ref="G5:H5"/>
    <mergeCell ref="I5:J5"/>
    <mergeCell ref="E17:F17"/>
    <mergeCell ref="A6:J6"/>
    <mergeCell ref="E7:F7"/>
    <mergeCell ref="E8:F8"/>
    <mergeCell ref="E9:F9"/>
    <mergeCell ref="E10:F10"/>
    <mergeCell ref="E11:F11"/>
    <mergeCell ref="A25:C25"/>
    <mergeCell ref="F25:G25"/>
    <mergeCell ref="A27:J27"/>
    <mergeCell ref="A1:J1"/>
    <mergeCell ref="A2:J2"/>
    <mergeCell ref="A3:J3"/>
    <mergeCell ref="H19:I19"/>
    <mergeCell ref="A23:C23"/>
    <mergeCell ref="F23:G23"/>
    <mergeCell ref="A24:C24"/>
    <mergeCell ref="F24:G24"/>
    <mergeCell ref="E12:F12"/>
    <mergeCell ref="E13:F13"/>
    <mergeCell ref="E14:F14"/>
    <mergeCell ref="E15:F15"/>
    <mergeCell ref="E16:F16"/>
  </mergeCells>
  <printOptions horizontalCentered="1"/>
  <pageMargins left="0.51181102362204722" right="0.51181102362204722" top="0.98425196850393704" bottom="0.78740157480314965" header="0.31496062992125984" footer="0.31496062992125984"/>
  <pageSetup paperSize="9" scale="68" orientation="landscape" r:id="rId1"/>
  <headerFooter>
    <oddFooter>&amp;L&amp;G</oddFooter>
  </headerFooter>
  <legacyDrawingHF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K14"/>
  <sheetViews>
    <sheetView view="pageBreakPreview" zoomScale="130" zoomScaleNormal="100" zoomScaleSheetLayoutView="130" workbookViewId="0">
      <selection activeCell="A6" sqref="A6:J6"/>
    </sheetView>
  </sheetViews>
  <sheetFormatPr defaultRowHeight="15" x14ac:dyDescent="0.25"/>
  <cols>
    <col min="4" max="4" width="35.85546875" customWidth="1"/>
    <col min="6" max="8" width="9.28515625" bestFit="1" customWidth="1"/>
    <col min="9" max="9" width="10.140625" bestFit="1" customWidth="1"/>
    <col min="10" max="10" width="13.140625" bestFit="1" customWidth="1"/>
  </cols>
  <sheetData>
    <row r="1" spans="1:11" s="61" customFormat="1" ht="15.75" customHeight="1" thickBot="1" x14ac:dyDescent="0.3">
      <c r="A1" s="223" t="s">
        <v>2</v>
      </c>
      <c r="B1" s="224"/>
      <c r="C1" s="224"/>
      <c r="D1" s="224"/>
      <c r="E1" s="224"/>
      <c r="F1" s="224"/>
      <c r="G1" s="224"/>
      <c r="H1" s="224"/>
      <c r="I1" s="224"/>
      <c r="J1" s="225"/>
    </row>
    <row r="2" spans="1:11" s="61" customFormat="1" ht="15" customHeight="1" thickBot="1" x14ac:dyDescent="0.3">
      <c r="A2" s="223" t="s">
        <v>165</v>
      </c>
      <c r="B2" s="224"/>
      <c r="C2" s="224"/>
      <c r="D2" s="224"/>
      <c r="E2" s="224"/>
      <c r="F2" s="224"/>
      <c r="G2" s="224"/>
      <c r="H2" s="224"/>
      <c r="I2" s="224"/>
      <c r="J2" s="225"/>
    </row>
    <row r="3" spans="1:11" s="61" customFormat="1" ht="15.75" thickBot="1" x14ac:dyDescent="0.3">
      <c r="A3" s="301" t="s">
        <v>773</v>
      </c>
      <c r="B3" s="301"/>
      <c r="C3" s="301"/>
      <c r="D3" s="301"/>
      <c r="E3" s="301"/>
      <c r="F3" s="301"/>
      <c r="G3" s="301"/>
      <c r="H3" s="301"/>
      <c r="I3" s="301"/>
      <c r="J3" s="301"/>
    </row>
    <row r="4" spans="1:11" x14ac:dyDescent="0.25">
      <c r="A4" s="90"/>
      <c r="B4" s="167"/>
      <c r="C4" s="167"/>
      <c r="D4" s="167" t="s">
        <v>113</v>
      </c>
      <c r="E4" s="283" t="s">
        <v>114</v>
      </c>
      <c r="F4" s="283"/>
      <c r="G4" s="283" t="s">
        <v>169</v>
      </c>
      <c r="H4" s="283"/>
      <c r="I4" s="283" t="s">
        <v>115</v>
      </c>
      <c r="J4" s="284"/>
    </row>
    <row r="5" spans="1:11" ht="79.5" customHeight="1" thickBot="1" x14ac:dyDescent="0.3">
      <c r="A5" s="91"/>
      <c r="B5" s="166"/>
      <c r="C5" s="166"/>
      <c r="D5" s="166" t="s">
        <v>770</v>
      </c>
      <c r="E5" s="281" t="s">
        <v>190</v>
      </c>
      <c r="F5" s="281"/>
      <c r="G5" s="281" t="s">
        <v>171</v>
      </c>
      <c r="H5" s="281"/>
      <c r="I5" s="281" t="s">
        <v>118</v>
      </c>
      <c r="J5" s="282"/>
    </row>
    <row r="6" spans="1:11" ht="21" customHeight="1" thickBot="1" x14ac:dyDescent="0.3">
      <c r="A6" s="276" t="s">
        <v>119</v>
      </c>
      <c r="B6" s="277"/>
      <c r="C6" s="277"/>
      <c r="D6" s="277"/>
      <c r="E6" s="277"/>
      <c r="F6" s="277"/>
      <c r="G6" s="277"/>
      <c r="H6" s="277"/>
      <c r="I6" s="277"/>
      <c r="J6" s="278"/>
    </row>
    <row r="7" spans="1:11" ht="60" x14ac:dyDescent="0.25">
      <c r="A7" s="129" t="s">
        <v>1</v>
      </c>
      <c r="B7" s="130" t="s">
        <v>120</v>
      </c>
      <c r="C7" s="172" t="s">
        <v>121</v>
      </c>
      <c r="D7" s="172" t="s">
        <v>3</v>
      </c>
      <c r="E7" s="131" t="s">
        <v>122</v>
      </c>
      <c r="F7" s="130" t="s">
        <v>123</v>
      </c>
      <c r="G7" s="130" t="s">
        <v>124</v>
      </c>
      <c r="H7" s="130" t="s">
        <v>194</v>
      </c>
      <c r="I7" s="130" t="s">
        <v>54</v>
      </c>
      <c r="J7" s="132" t="s">
        <v>125</v>
      </c>
    </row>
    <row r="8" spans="1:11" ht="19.5" customHeight="1" x14ac:dyDescent="0.25">
      <c r="A8" s="93" t="s">
        <v>126</v>
      </c>
      <c r="B8" s="173" t="s">
        <v>771</v>
      </c>
      <c r="C8" s="173" t="s">
        <v>176</v>
      </c>
      <c r="D8" s="173" t="s">
        <v>772</v>
      </c>
      <c r="E8" s="62" t="s">
        <v>6</v>
      </c>
      <c r="F8" s="63">
        <v>12</v>
      </c>
      <c r="G8" s="64">
        <v>1165.18</v>
      </c>
      <c r="H8" s="64">
        <v>1470.34</v>
      </c>
      <c r="I8" s="64">
        <f>TRUNC(H8*F8,2)</f>
        <v>17644.080000000002</v>
      </c>
      <c r="J8" s="83">
        <v>1</v>
      </c>
      <c r="K8" s="207">
        <v>17644.080000000002</v>
      </c>
    </row>
    <row r="9" spans="1:11" x14ac:dyDescent="0.25">
      <c r="A9" s="162"/>
      <c r="B9" s="85"/>
      <c r="C9" s="85"/>
      <c r="D9" s="85"/>
      <c r="E9" s="85"/>
      <c r="F9" s="85"/>
      <c r="G9" s="85"/>
      <c r="H9" s="85"/>
      <c r="I9" s="85"/>
      <c r="J9" s="86"/>
    </row>
    <row r="10" spans="1:11" x14ac:dyDescent="0.25">
      <c r="A10" s="279"/>
      <c r="B10" s="280"/>
      <c r="C10" s="280"/>
      <c r="D10" s="87"/>
      <c r="E10" s="165"/>
      <c r="F10" s="281" t="s">
        <v>159</v>
      </c>
      <c r="G10" s="280"/>
      <c r="H10" s="151"/>
      <c r="I10" s="152"/>
      <c r="J10" s="203">
        <v>13982.16</v>
      </c>
    </row>
    <row r="11" spans="1:11" x14ac:dyDescent="0.25">
      <c r="A11" s="279"/>
      <c r="B11" s="280"/>
      <c r="C11" s="280"/>
      <c r="D11" s="87"/>
      <c r="E11" s="165"/>
      <c r="F11" s="281" t="s">
        <v>160</v>
      </c>
      <c r="G11" s="280"/>
      <c r="H11" s="151"/>
      <c r="I11" s="152"/>
      <c r="J11" s="203">
        <v>3661.92</v>
      </c>
    </row>
    <row r="12" spans="1:11" x14ac:dyDescent="0.25">
      <c r="A12" s="279"/>
      <c r="B12" s="280"/>
      <c r="C12" s="280"/>
      <c r="D12" s="87"/>
      <c r="E12" s="165"/>
      <c r="F12" s="281" t="s">
        <v>161</v>
      </c>
      <c r="G12" s="280"/>
      <c r="H12" s="151"/>
      <c r="I12" s="152"/>
      <c r="J12" s="203">
        <v>17644.080000000002</v>
      </c>
    </row>
    <row r="13" spans="1:11" x14ac:dyDescent="0.25">
      <c r="A13" s="104"/>
      <c r="B13" s="105"/>
      <c r="C13" s="105"/>
      <c r="D13" s="105"/>
      <c r="E13" s="105"/>
      <c r="F13" s="105"/>
      <c r="G13" s="105"/>
      <c r="H13" s="105"/>
      <c r="I13" s="105"/>
      <c r="J13" s="106"/>
    </row>
    <row r="14" spans="1:11" ht="15.75" thickBot="1" x14ac:dyDescent="0.3">
      <c r="A14" s="285"/>
      <c r="B14" s="286"/>
      <c r="C14" s="286"/>
      <c r="D14" s="286"/>
      <c r="E14" s="286"/>
      <c r="F14" s="286"/>
      <c r="G14" s="286"/>
      <c r="H14" s="286"/>
      <c r="I14" s="286"/>
      <c r="J14" s="287"/>
    </row>
  </sheetData>
  <mergeCells count="17">
    <mergeCell ref="G5:H5"/>
    <mergeCell ref="I5:J5"/>
    <mergeCell ref="A12:C12"/>
    <mergeCell ref="F12:G12"/>
    <mergeCell ref="A14:J14"/>
    <mergeCell ref="A1:J1"/>
    <mergeCell ref="A2:J2"/>
    <mergeCell ref="A3:J3"/>
    <mergeCell ref="A6:J6"/>
    <mergeCell ref="A10:C10"/>
    <mergeCell ref="F10:G10"/>
    <mergeCell ref="A11:C11"/>
    <mergeCell ref="F11:G11"/>
    <mergeCell ref="E4:F4"/>
    <mergeCell ref="G4:H4"/>
    <mergeCell ref="I4:J4"/>
    <mergeCell ref="E5:F5"/>
  </mergeCells>
  <printOptions horizontalCentered="1"/>
  <pageMargins left="0.51181102362204722" right="0.51181102362204722" top="0.98425196850393704" bottom="0.78740157480314965" header="0.31496062992125984" footer="0.31496062992125984"/>
  <pageSetup paperSize="9" scale="86" orientation="landscape" r:id="rId1"/>
  <headerFooter>
    <oddFooter>&amp;L&amp;G</oddFooter>
  </headerFooter>
  <legacyDrawingHF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K62"/>
  <sheetViews>
    <sheetView view="pageBreakPreview" zoomScaleNormal="100" zoomScaleSheetLayoutView="100" workbookViewId="0">
      <selection activeCell="D11" sqref="D11"/>
    </sheetView>
  </sheetViews>
  <sheetFormatPr defaultRowHeight="15" x14ac:dyDescent="0.25"/>
  <cols>
    <col min="1" max="1" width="11.42578125" style="61" bestFit="1" customWidth="1"/>
    <col min="2" max="2" width="13.7109375" style="61" bestFit="1" customWidth="1"/>
    <col min="3" max="3" width="11.42578125" style="61" bestFit="1" customWidth="1"/>
    <col min="4" max="4" width="68.5703125" style="61" bestFit="1" customWidth="1"/>
    <col min="5" max="5" width="17.140625" style="61" bestFit="1" customWidth="1"/>
    <col min="6" max="8" width="13.7109375" style="61" bestFit="1" customWidth="1"/>
    <col min="9" max="9" width="14.85546875" style="61" bestFit="1" customWidth="1"/>
    <col min="10" max="10" width="16" style="61" bestFit="1" customWidth="1"/>
    <col min="11" max="16384" width="9.140625" style="61"/>
  </cols>
  <sheetData>
    <row r="1" spans="1:11" ht="22.5" customHeight="1" thickBot="1" x14ac:dyDescent="0.3">
      <c r="A1" s="223" t="s">
        <v>2</v>
      </c>
      <c r="B1" s="224"/>
      <c r="C1" s="224"/>
      <c r="D1" s="224"/>
      <c r="E1" s="224"/>
      <c r="F1" s="224"/>
      <c r="G1" s="224"/>
      <c r="H1" s="224"/>
      <c r="I1" s="224"/>
      <c r="J1" s="225"/>
    </row>
    <row r="2" spans="1:11" ht="23.25" customHeight="1" thickBot="1" x14ac:dyDescent="0.3">
      <c r="A2" s="234" t="s">
        <v>165</v>
      </c>
      <c r="B2" s="235"/>
      <c r="C2" s="235"/>
      <c r="D2" s="235"/>
      <c r="E2" s="235"/>
      <c r="F2" s="235"/>
      <c r="G2" s="235"/>
      <c r="H2" s="235"/>
      <c r="I2" s="235"/>
      <c r="J2" s="236"/>
    </row>
    <row r="3" spans="1:11" ht="18.75" customHeight="1" thickBot="1" x14ac:dyDescent="0.3">
      <c r="A3" s="294" t="s">
        <v>822</v>
      </c>
      <c r="B3" s="295"/>
      <c r="C3" s="295"/>
      <c r="D3" s="295"/>
      <c r="E3" s="295"/>
      <c r="F3" s="295"/>
      <c r="G3" s="295"/>
      <c r="H3" s="295"/>
      <c r="I3" s="295"/>
      <c r="J3" s="296"/>
    </row>
    <row r="4" spans="1:11" x14ac:dyDescent="0.25">
      <c r="A4" s="90"/>
      <c r="B4" s="167"/>
      <c r="C4" s="167"/>
      <c r="D4" s="167" t="s">
        <v>113</v>
      </c>
      <c r="E4" s="283" t="s">
        <v>114</v>
      </c>
      <c r="F4" s="283"/>
      <c r="G4" s="283" t="s">
        <v>169</v>
      </c>
      <c r="H4" s="283"/>
      <c r="I4" s="283" t="s">
        <v>115</v>
      </c>
      <c r="J4" s="284"/>
    </row>
    <row r="5" spans="1:11" ht="54" customHeight="1" thickBot="1" x14ac:dyDescent="0.3">
      <c r="A5" s="91"/>
      <c r="B5" s="166"/>
      <c r="C5" s="166"/>
      <c r="D5" s="166" t="s">
        <v>770</v>
      </c>
      <c r="E5" s="281" t="s">
        <v>190</v>
      </c>
      <c r="F5" s="281"/>
      <c r="G5" s="281" t="s">
        <v>171</v>
      </c>
      <c r="H5" s="281"/>
      <c r="I5" s="281" t="s">
        <v>118</v>
      </c>
      <c r="J5" s="282"/>
    </row>
    <row r="6" spans="1:11" ht="20.25" customHeight="1" thickBot="1" x14ac:dyDescent="0.3">
      <c r="A6" s="276" t="s">
        <v>172</v>
      </c>
      <c r="B6" s="277"/>
      <c r="C6" s="277"/>
      <c r="D6" s="277"/>
      <c r="E6" s="277"/>
      <c r="F6" s="277"/>
      <c r="G6" s="277"/>
      <c r="H6" s="277"/>
      <c r="I6" s="277"/>
      <c r="J6" s="278"/>
    </row>
    <row r="7" spans="1:11" ht="18" customHeight="1" x14ac:dyDescent="0.25">
      <c r="A7" s="129" t="s">
        <v>126</v>
      </c>
      <c r="B7" s="130" t="s">
        <v>120</v>
      </c>
      <c r="C7" s="172" t="s">
        <v>121</v>
      </c>
      <c r="D7" s="172" t="s">
        <v>3</v>
      </c>
      <c r="E7" s="298" t="s">
        <v>173</v>
      </c>
      <c r="F7" s="298"/>
      <c r="G7" s="131" t="s">
        <v>122</v>
      </c>
      <c r="H7" s="130" t="s">
        <v>123</v>
      </c>
      <c r="I7" s="130" t="s">
        <v>124</v>
      </c>
      <c r="J7" s="132" t="s">
        <v>54</v>
      </c>
    </row>
    <row r="8" spans="1:11" ht="24" customHeight="1" x14ac:dyDescent="0.25">
      <c r="A8" s="93" t="s">
        <v>174</v>
      </c>
      <c r="B8" s="63" t="s">
        <v>771</v>
      </c>
      <c r="C8" s="173" t="s">
        <v>176</v>
      </c>
      <c r="D8" s="173" t="s">
        <v>772</v>
      </c>
      <c r="E8" s="299" t="s">
        <v>178</v>
      </c>
      <c r="F8" s="299"/>
      <c r="G8" s="62" t="s">
        <v>6</v>
      </c>
      <c r="H8" s="71">
        <v>1</v>
      </c>
      <c r="I8" s="64">
        <v>1165.18</v>
      </c>
      <c r="J8" s="94">
        <v>1165.18</v>
      </c>
      <c r="K8" s="208">
        <v>1165.18</v>
      </c>
    </row>
    <row r="9" spans="1:11" ht="26.1" customHeight="1" x14ac:dyDescent="0.25">
      <c r="A9" s="95" t="s">
        <v>179</v>
      </c>
      <c r="B9" s="72" t="s">
        <v>774</v>
      </c>
      <c r="C9" s="174" t="s">
        <v>128</v>
      </c>
      <c r="D9" s="174" t="s">
        <v>775</v>
      </c>
      <c r="E9" s="300" t="s">
        <v>178</v>
      </c>
      <c r="F9" s="300"/>
      <c r="G9" s="73" t="s">
        <v>107</v>
      </c>
      <c r="H9" s="74">
        <v>26</v>
      </c>
      <c r="I9" s="75">
        <v>24.79</v>
      </c>
      <c r="J9" s="96">
        <f>TRUNC(H9*I9,2)</f>
        <v>644.54</v>
      </c>
      <c r="K9" s="205">
        <v>644.54</v>
      </c>
    </row>
    <row r="10" spans="1:11" ht="24" customHeight="1" x14ac:dyDescent="0.25">
      <c r="A10" s="137" t="s">
        <v>510</v>
      </c>
      <c r="B10" s="133" t="s">
        <v>776</v>
      </c>
      <c r="C10" s="171" t="s">
        <v>176</v>
      </c>
      <c r="D10" s="171" t="s">
        <v>90</v>
      </c>
      <c r="E10" s="297" t="s">
        <v>513</v>
      </c>
      <c r="F10" s="297"/>
      <c r="G10" s="134" t="s">
        <v>197</v>
      </c>
      <c r="H10" s="135">
        <v>0.25</v>
      </c>
      <c r="I10" s="136">
        <v>1.9</v>
      </c>
      <c r="J10" s="138">
        <f>TRUNC(H10*I10,2)</f>
        <v>0.47</v>
      </c>
      <c r="K10" s="206">
        <v>0.47</v>
      </c>
    </row>
    <row r="11" spans="1:11" ht="26.1" customHeight="1" x14ac:dyDescent="0.25">
      <c r="A11" s="137" t="s">
        <v>510</v>
      </c>
      <c r="B11" s="133" t="s">
        <v>777</v>
      </c>
      <c r="C11" s="171" t="s">
        <v>176</v>
      </c>
      <c r="D11" s="171" t="s">
        <v>778</v>
      </c>
      <c r="E11" s="297" t="s">
        <v>513</v>
      </c>
      <c r="F11" s="297"/>
      <c r="G11" s="134" t="s">
        <v>197</v>
      </c>
      <c r="H11" s="135">
        <v>0.08</v>
      </c>
      <c r="I11" s="136">
        <v>173.99</v>
      </c>
      <c r="J11" s="138">
        <f t="shared" ref="J11:J52" si="0">TRUNC(H11*I11,2)</f>
        <v>13.91</v>
      </c>
      <c r="K11" s="206">
        <v>13.91</v>
      </c>
    </row>
    <row r="12" spans="1:11" ht="24" customHeight="1" x14ac:dyDescent="0.25">
      <c r="A12" s="137" t="s">
        <v>510</v>
      </c>
      <c r="B12" s="133" t="s">
        <v>779</v>
      </c>
      <c r="C12" s="171" t="s">
        <v>176</v>
      </c>
      <c r="D12" s="171" t="s">
        <v>84</v>
      </c>
      <c r="E12" s="297" t="s">
        <v>513</v>
      </c>
      <c r="F12" s="297"/>
      <c r="G12" s="134" t="s">
        <v>197</v>
      </c>
      <c r="H12" s="135">
        <v>2</v>
      </c>
      <c r="I12" s="136">
        <v>1.99</v>
      </c>
      <c r="J12" s="138">
        <f t="shared" si="0"/>
        <v>3.98</v>
      </c>
      <c r="K12" s="206">
        <v>3.98</v>
      </c>
    </row>
    <row r="13" spans="1:11" ht="39" customHeight="1" x14ac:dyDescent="0.25">
      <c r="A13" s="137" t="s">
        <v>510</v>
      </c>
      <c r="B13" s="133" t="s">
        <v>780</v>
      </c>
      <c r="C13" s="171" t="s">
        <v>176</v>
      </c>
      <c r="D13" s="171" t="s">
        <v>89</v>
      </c>
      <c r="E13" s="297" t="s">
        <v>513</v>
      </c>
      <c r="F13" s="297"/>
      <c r="G13" s="134" t="s">
        <v>197</v>
      </c>
      <c r="H13" s="135">
        <v>0.17</v>
      </c>
      <c r="I13" s="136">
        <v>15.71</v>
      </c>
      <c r="J13" s="138">
        <f t="shared" si="0"/>
        <v>2.67</v>
      </c>
      <c r="K13" s="206">
        <v>2.67</v>
      </c>
    </row>
    <row r="14" spans="1:11" ht="24" customHeight="1" x14ac:dyDescent="0.25">
      <c r="A14" s="137" t="s">
        <v>510</v>
      </c>
      <c r="B14" s="133" t="s">
        <v>781</v>
      </c>
      <c r="C14" s="171" t="s">
        <v>176</v>
      </c>
      <c r="D14" s="171" t="s">
        <v>80</v>
      </c>
      <c r="E14" s="297" t="s">
        <v>513</v>
      </c>
      <c r="F14" s="297"/>
      <c r="G14" s="134" t="s">
        <v>197</v>
      </c>
      <c r="H14" s="135">
        <v>2</v>
      </c>
      <c r="I14" s="136">
        <v>2.57</v>
      </c>
      <c r="J14" s="138">
        <f t="shared" si="0"/>
        <v>5.14</v>
      </c>
      <c r="K14" s="206">
        <v>5.14</v>
      </c>
    </row>
    <row r="15" spans="1:11" ht="24" customHeight="1" x14ac:dyDescent="0.25">
      <c r="A15" s="137" t="s">
        <v>510</v>
      </c>
      <c r="B15" s="133" t="s">
        <v>782</v>
      </c>
      <c r="C15" s="171" t="s">
        <v>176</v>
      </c>
      <c r="D15" s="171" t="s">
        <v>98</v>
      </c>
      <c r="E15" s="297" t="s">
        <v>513</v>
      </c>
      <c r="F15" s="297"/>
      <c r="G15" s="134" t="s">
        <v>197</v>
      </c>
      <c r="H15" s="135">
        <v>0.17</v>
      </c>
      <c r="I15" s="136">
        <v>10.68</v>
      </c>
      <c r="J15" s="138">
        <f t="shared" si="0"/>
        <v>1.81</v>
      </c>
      <c r="K15" s="206">
        <v>1.81</v>
      </c>
    </row>
    <row r="16" spans="1:11" ht="24" customHeight="1" x14ac:dyDescent="0.25">
      <c r="A16" s="137" t="s">
        <v>510</v>
      </c>
      <c r="B16" s="133" t="s">
        <v>783</v>
      </c>
      <c r="C16" s="171" t="s">
        <v>176</v>
      </c>
      <c r="D16" s="171" t="s">
        <v>86</v>
      </c>
      <c r="E16" s="297" t="s">
        <v>513</v>
      </c>
      <c r="F16" s="297"/>
      <c r="G16" s="134" t="s">
        <v>197</v>
      </c>
      <c r="H16" s="135">
        <v>0.08</v>
      </c>
      <c r="I16" s="136">
        <v>21.72</v>
      </c>
      <c r="J16" s="138">
        <f t="shared" si="0"/>
        <v>1.73</v>
      </c>
      <c r="K16" s="206">
        <v>1.73</v>
      </c>
    </row>
    <row r="17" spans="1:11" ht="26.1" customHeight="1" x14ac:dyDescent="0.25">
      <c r="A17" s="137" t="s">
        <v>510</v>
      </c>
      <c r="B17" s="133" t="s">
        <v>784</v>
      </c>
      <c r="C17" s="171" t="s">
        <v>176</v>
      </c>
      <c r="D17" s="171" t="s">
        <v>106</v>
      </c>
      <c r="E17" s="297" t="s">
        <v>513</v>
      </c>
      <c r="F17" s="297"/>
      <c r="G17" s="134" t="s">
        <v>197</v>
      </c>
      <c r="H17" s="135">
        <v>0.17</v>
      </c>
      <c r="I17" s="136">
        <v>19.2</v>
      </c>
      <c r="J17" s="138">
        <f t="shared" si="0"/>
        <v>3.26</v>
      </c>
      <c r="K17" s="206">
        <v>3.26</v>
      </c>
    </row>
    <row r="18" spans="1:11" ht="26.1" customHeight="1" x14ac:dyDescent="0.25">
      <c r="A18" s="137" t="s">
        <v>510</v>
      </c>
      <c r="B18" s="133" t="s">
        <v>785</v>
      </c>
      <c r="C18" s="171" t="s">
        <v>176</v>
      </c>
      <c r="D18" s="171" t="s">
        <v>96</v>
      </c>
      <c r="E18" s="297" t="s">
        <v>513</v>
      </c>
      <c r="F18" s="297"/>
      <c r="G18" s="134" t="s">
        <v>197</v>
      </c>
      <c r="H18" s="135">
        <v>0.17</v>
      </c>
      <c r="I18" s="136">
        <v>37.56</v>
      </c>
      <c r="J18" s="138">
        <f t="shared" si="0"/>
        <v>6.38</v>
      </c>
      <c r="K18" s="206">
        <v>6.38</v>
      </c>
    </row>
    <row r="19" spans="1:11" ht="26.1" customHeight="1" x14ac:dyDescent="0.25">
      <c r="A19" s="137" t="s">
        <v>510</v>
      </c>
      <c r="B19" s="133" t="s">
        <v>786</v>
      </c>
      <c r="C19" s="171" t="s">
        <v>176</v>
      </c>
      <c r="D19" s="171" t="s">
        <v>787</v>
      </c>
      <c r="E19" s="297" t="s">
        <v>513</v>
      </c>
      <c r="F19" s="297"/>
      <c r="G19" s="134" t="s">
        <v>197</v>
      </c>
      <c r="H19" s="135">
        <v>0.17</v>
      </c>
      <c r="I19" s="136">
        <v>19.170000000000002</v>
      </c>
      <c r="J19" s="138">
        <f t="shared" si="0"/>
        <v>3.25</v>
      </c>
      <c r="K19" s="206">
        <v>3.25</v>
      </c>
    </row>
    <row r="20" spans="1:11" ht="26.1" customHeight="1" x14ac:dyDescent="0.25">
      <c r="A20" s="137" t="s">
        <v>510</v>
      </c>
      <c r="B20" s="133" t="s">
        <v>788</v>
      </c>
      <c r="C20" s="171" t="s">
        <v>176</v>
      </c>
      <c r="D20" s="171" t="s">
        <v>97</v>
      </c>
      <c r="E20" s="297" t="s">
        <v>513</v>
      </c>
      <c r="F20" s="297"/>
      <c r="G20" s="134" t="s">
        <v>197</v>
      </c>
      <c r="H20" s="135">
        <v>0.17</v>
      </c>
      <c r="I20" s="136">
        <v>40.409999999999997</v>
      </c>
      <c r="J20" s="138">
        <f t="shared" si="0"/>
        <v>6.86</v>
      </c>
      <c r="K20" s="206">
        <v>6.86</v>
      </c>
    </row>
    <row r="21" spans="1:11" ht="26.1" customHeight="1" x14ac:dyDescent="0.25">
      <c r="A21" s="137" t="s">
        <v>510</v>
      </c>
      <c r="B21" s="133" t="s">
        <v>789</v>
      </c>
      <c r="C21" s="171" t="s">
        <v>176</v>
      </c>
      <c r="D21" s="171" t="s">
        <v>82</v>
      </c>
      <c r="E21" s="297" t="s">
        <v>513</v>
      </c>
      <c r="F21" s="297"/>
      <c r="G21" s="134" t="s">
        <v>197</v>
      </c>
      <c r="H21" s="135">
        <v>0.17</v>
      </c>
      <c r="I21" s="136">
        <v>50.72</v>
      </c>
      <c r="J21" s="138">
        <f t="shared" si="0"/>
        <v>8.6199999999999992</v>
      </c>
      <c r="K21" s="206">
        <v>8.6199999999999992</v>
      </c>
    </row>
    <row r="22" spans="1:11" ht="26.1" customHeight="1" x14ac:dyDescent="0.25">
      <c r="A22" s="137" t="s">
        <v>510</v>
      </c>
      <c r="B22" s="133" t="s">
        <v>790</v>
      </c>
      <c r="C22" s="171" t="s">
        <v>176</v>
      </c>
      <c r="D22" s="171" t="s">
        <v>73</v>
      </c>
      <c r="E22" s="297" t="s">
        <v>513</v>
      </c>
      <c r="F22" s="297"/>
      <c r="G22" s="134" t="s">
        <v>197</v>
      </c>
      <c r="H22" s="135">
        <v>0.08</v>
      </c>
      <c r="I22" s="136">
        <v>312.05</v>
      </c>
      <c r="J22" s="138">
        <f t="shared" si="0"/>
        <v>24.96</v>
      </c>
      <c r="K22" s="206">
        <v>24.96</v>
      </c>
    </row>
    <row r="23" spans="1:11" ht="26.1" customHeight="1" x14ac:dyDescent="0.25">
      <c r="A23" s="137" t="s">
        <v>510</v>
      </c>
      <c r="B23" s="133" t="s">
        <v>791</v>
      </c>
      <c r="C23" s="171" t="s">
        <v>176</v>
      </c>
      <c r="D23" s="171" t="s">
        <v>93</v>
      </c>
      <c r="E23" s="297" t="s">
        <v>513</v>
      </c>
      <c r="F23" s="297"/>
      <c r="G23" s="134" t="s">
        <v>197</v>
      </c>
      <c r="H23" s="135">
        <v>1.08</v>
      </c>
      <c r="I23" s="136">
        <v>57.12</v>
      </c>
      <c r="J23" s="138">
        <f t="shared" si="0"/>
        <v>61.68</v>
      </c>
      <c r="K23" s="206">
        <v>61.68</v>
      </c>
    </row>
    <row r="24" spans="1:11" ht="26.1" customHeight="1" x14ac:dyDescent="0.25">
      <c r="A24" s="137" t="s">
        <v>510</v>
      </c>
      <c r="B24" s="133" t="s">
        <v>792</v>
      </c>
      <c r="C24" s="171" t="s">
        <v>176</v>
      </c>
      <c r="D24" s="171" t="s">
        <v>64</v>
      </c>
      <c r="E24" s="297" t="s">
        <v>513</v>
      </c>
      <c r="F24" s="297"/>
      <c r="G24" s="134" t="s">
        <v>197</v>
      </c>
      <c r="H24" s="135">
        <v>2</v>
      </c>
      <c r="I24" s="136">
        <v>7.31</v>
      </c>
      <c r="J24" s="138">
        <f t="shared" si="0"/>
        <v>14.62</v>
      </c>
      <c r="K24" s="206">
        <v>14.62</v>
      </c>
    </row>
    <row r="25" spans="1:11" ht="26.1" customHeight="1" x14ac:dyDescent="0.25">
      <c r="A25" s="137" t="s">
        <v>510</v>
      </c>
      <c r="B25" s="133" t="s">
        <v>793</v>
      </c>
      <c r="C25" s="171" t="s">
        <v>176</v>
      </c>
      <c r="D25" s="171" t="s">
        <v>101</v>
      </c>
      <c r="E25" s="297" t="s">
        <v>513</v>
      </c>
      <c r="F25" s="297"/>
      <c r="G25" s="134" t="s">
        <v>197</v>
      </c>
      <c r="H25" s="135">
        <v>0.5</v>
      </c>
      <c r="I25" s="136">
        <v>41.16</v>
      </c>
      <c r="J25" s="138">
        <f t="shared" si="0"/>
        <v>20.58</v>
      </c>
      <c r="K25" s="206">
        <v>20.58</v>
      </c>
    </row>
    <row r="26" spans="1:11" ht="24" customHeight="1" x14ac:dyDescent="0.25">
      <c r="A26" s="137" t="s">
        <v>510</v>
      </c>
      <c r="B26" s="133" t="s">
        <v>794</v>
      </c>
      <c r="C26" s="171" t="s">
        <v>176</v>
      </c>
      <c r="D26" s="171" t="s">
        <v>795</v>
      </c>
      <c r="E26" s="297" t="s">
        <v>513</v>
      </c>
      <c r="F26" s="297"/>
      <c r="G26" s="134" t="s">
        <v>197</v>
      </c>
      <c r="H26" s="135">
        <v>2</v>
      </c>
      <c r="I26" s="136">
        <v>0.98</v>
      </c>
      <c r="J26" s="138">
        <f t="shared" si="0"/>
        <v>1.96</v>
      </c>
      <c r="K26" s="206">
        <v>1.96</v>
      </c>
    </row>
    <row r="27" spans="1:11" ht="24" customHeight="1" x14ac:dyDescent="0.25">
      <c r="A27" s="137" t="s">
        <v>510</v>
      </c>
      <c r="B27" s="133" t="s">
        <v>796</v>
      </c>
      <c r="C27" s="171" t="s">
        <v>176</v>
      </c>
      <c r="D27" s="171" t="s">
        <v>99</v>
      </c>
      <c r="E27" s="297" t="s">
        <v>513</v>
      </c>
      <c r="F27" s="297"/>
      <c r="G27" s="134" t="s">
        <v>197</v>
      </c>
      <c r="H27" s="135">
        <v>1</v>
      </c>
      <c r="I27" s="136">
        <v>4.84</v>
      </c>
      <c r="J27" s="138">
        <f t="shared" si="0"/>
        <v>4.84</v>
      </c>
      <c r="K27" s="206">
        <v>4.84</v>
      </c>
    </row>
    <row r="28" spans="1:11" ht="26.1" customHeight="1" x14ac:dyDescent="0.25">
      <c r="A28" s="137" t="s">
        <v>510</v>
      </c>
      <c r="B28" s="133" t="s">
        <v>797</v>
      </c>
      <c r="C28" s="171" t="s">
        <v>176</v>
      </c>
      <c r="D28" s="171" t="s">
        <v>102</v>
      </c>
      <c r="E28" s="297" t="s">
        <v>513</v>
      </c>
      <c r="F28" s="297"/>
      <c r="G28" s="134" t="s">
        <v>197</v>
      </c>
      <c r="H28" s="135">
        <v>0.5</v>
      </c>
      <c r="I28" s="136">
        <v>21.18</v>
      </c>
      <c r="J28" s="138">
        <f t="shared" si="0"/>
        <v>10.59</v>
      </c>
      <c r="K28" s="206">
        <v>10.59</v>
      </c>
    </row>
    <row r="29" spans="1:11" ht="26.1" customHeight="1" x14ac:dyDescent="0.25">
      <c r="A29" s="137" t="s">
        <v>510</v>
      </c>
      <c r="B29" s="133" t="s">
        <v>798</v>
      </c>
      <c r="C29" s="171" t="s">
        <v>176</v>
      </c>
      <c r="D29" s="171" t="s">
        <v>799</v>
      </c>
      <c r="E29" s="297" t="s">
        <v>513</v>
      </c>
      <c r="F29" s="297"/>
      <c r="G29" s="134" t="s">
        <v>197</v>
      </c>
      <c r="H29" s="135">
        <v>0.17</v>
      </c>
      <c r="I29" s="136">
        <v>16.82</v>
      </c>
      <c r="J29" s="138">
        <f t="shared" si="0"/>
        <v>2.85</v>
      </c>
      <c r="K29" s="206">
        <v>2.85</v>
      </c>
    </row>
    <row r="30" spans="1:11" ht="26.1" customHeight="1" x14ac:dyDescent="0.25">
      <c r="A30" s="137" t="s">
        <v>510</v>
      </c>
      <c r="B30" s="133" t="s">
        <v>800</v>
      </c>
      <c r="C30" s="171" t="s">
        <v>176</v>
      </c>
      <c r="D30" s="171" t="s">
        <v>72</v>
      </c>
      <c r="E30" s="297" t="s">
        <v>513</v>
      </c>
      <c r="F30" s="297"/>
      <c r="G30" s="134" t="s">
        <v>197</v>
      </c>
      <c r="H30" s="135">
        <v>0.83</v>
      </c>
      <c r="I30" s="136">
        <v>40.729999999999997</v>
      </c>
      <c r="J30" s="138">
        <f t="shared" si="0"/>
        <v>33.799999999999997</v>
      </c>
      <c r="K30" s="206">
        <v>33.799999999999997</v>
      </c>
    </row>
    <row r="31" spans="1:11" ht="24" customHeight="1" x14ac:dyDescent="0.25">
      <c r="A31" s="137" t="s">
        <v>510</v>
      </c>
      <c r="B31" s="133" t="s">
        <v>801</v>
      </c>
      <c r="C31" s="171" t="s">
        <v>176</v>
      </c>
      <c r="D31" s="171" t="s">
        <v>77</v>
      </c>
      <c r="E31" s="297" t="s">
        <v>513</v>
      </c>
      <c r="F31" s="297"/>
      <c r="G31" s="134" t="s">
        <v>197</v>
      </c>
      <c r="H31" s="135">
        <v>0.17</v>
      </c>
      <c r="I31" s="136">
        <v>6.21</v>
      </c>
      <c r="J31" s="138">
        <f t="shared" si="0"/>
        <v>1.05</v>
      </c>
      <c r="K31" s="206">
        <v>1.05</v>
      </c>
    </row>
    <row r="32" spans="1:11" ht="24" customHeight="1" x14ac:dyDescent="0.25">
      <c r="A32" s="137" t="s">
        <v>510</v>
      </c>
      <c r="B32" s="133" t="s">
        <v>802</v>
      </c>
      <c r="C32" s="171" t="s">
        <v>176</v>
      </c>
      <c r="D32" s="171" t="s">
        <v>92</v>
      </c>
      <c r="E32" s="297" t="s">
        <v>513</v>
      </c>
      <c r="F32" s="297"/>
      <c r="G32" s="134" t="s">
        <v>197</v>
      </c>
      <c r="H32" s="135">
        <v>1</v>
      </c>
      <c r="I32" s="136">
        <v>114.55</v>
      </c>
      <c r="J32" s="138">
        <f t="shared" si="0"/>
        <v>114.55</v>
      </c>
      <c r="K32" s="206">
        <v>114.55</v>
      </c>
    </row>
    <row r="33" spans="1:11" ht="26.1" customHeight="1" x14ac:dyDescent="0.25">
      <c r="A33" s="137" t="s">
        <v>510</v>
      </c>
      <c r="B33" s="133" t="s">
        <v>803</v>
      </c>
      <c r="C33" s="171" t="s">
        <v>176</v>
      </c>
      <c r="D33" s="171" t="s">
        <v>71</v>
      </c>
      <c r="E33" s="297" t="s">
        <v>513</v>
      </c>
      <c r="F33" s="297"/>
      <c r="G33" s="134" t="s">
        <v>197</v>
      </c>
      <c r="H33" s="135">
        <v>0.08</v>
      </c>
      <c r="I33" s="136">
        <v>8.0299999999999994</v>
      </c>
      <c r="J33" s="138">
        <f t="shared" si="0"/>
        <v>0.64</v>
      </c>
      <c r="K33" s="206">
        <v>0.64</v>
      </c>
    </row>
    <row r="34" spans="1:11" ht="39" customHeight="1" x14ac:dyDescent="0.25">
      <c r="A34" s="137" t="s">
        <v>510</v>
      </c>
      <c r="B34" s="133" t="s">
        <v>804</v>
      </c>
      <c r="C34" s="171" t="s">
        <v>176</v>
      </c>
      <c r="D34" s="171" t="s">
        <v>70</v>
      </c>
      <c r="E34" s="297" t="s">
        <v>513</v>
      </c>
      <c r="F34" s="297"/>
      <c r="G34" s="134" t="s">
        <v>197</v>
      </c>
      <c r="H34" s="135">
        <v>0.17</v>
      </c>
      <c r="I34" s="136">
        <v>30.89</v>
      </c>
      <c r="J34" s="138">
        <f t="shared" si="0"/>
        <v>5.25</v>
      </c>
      <c r="K34" s="206">
        <v>5.25</v>
      </c>
    </row>
    <row r="35" spans="1:11" ht="26.1" customHeight="1" x14ac:dyDescent="0.25">
      <c r="A35" s="137" t="s">
        <v>510</v>
      </c>
      <c r="B35" s="133" t="s">
        <v>805</v>
      </c>
      <c r="C35" s="171" t="s">
        <v>176</v>
      </c>
      <c r="D35" s="171" t="s">
        <v>74</v>
      </c>
      <c r="E35" s="297" t="s">
        <v>513</v>
      </c>
      <c r="F35" s="297"/>
      <c r="G35" s="134" t="s">
        <v>197</v>
      </c>
      <c r="H35" s="135">
        <v>2</v>
      </c>
      <c r="I35" s="136">
        <v>11.49</v>
      </c>
      <c r="J35" s="138">
        <f t="shared" si="0"/>
        <v>22.98</v>
      </c>
      <c r="K35" s="206">
        <v>22.98</v>
      </c>
    </row>
    <row r="36" spans="1:11" ht="26.1" customHeight="1" x14ac:dyDescent="0.25">
      <c r="A36" s="137" t="s">
        <v>510</v>
      </c>
      <c r="B36" s="133" t="s">
        <v>806</v>
      </c>
      <c r="C36" s="171" t="s">
        <v>176</v>
      </c>
      <c r="D36" s="171" t="s">
        <v>100</v>
      </c>
      <c r="E36" s="297" t="s">
        <v>513</v>
      </c>
      <c r="F36" s="297"/>
      <c r="G36" s="134" t="s">
        <v>197</v>
      </c>
      <c r="H36" s="135">
        <v>0.5</v>
      </c>
      <c r="I36" s="136">
        <v>28.07</v>
      </c>
      <c r="J36" s="138">
        <f t="shared" si="0"/>
        <v>14.03</v>
      </c>
      <c r="K36" s="206">
        <v>14.03</v>
      </c>
    </row>
    <row r="37" spans="1:11" ht="26.1" customHeight="1" x14ac:dyDescent="0.25">
      <c r="A37" s="137" t="s">
        <v>510</v>
      </c>
      <c r="B37" s="133" t="s">
        <v>807</v>
      </c>
      <c r="C37" s="171" t="s">
        <v>176</v>
      </c>
      <c r="D37" s="171" t="s">
        <v>103</v>
      </c>
      <c r="E37" s="297" t="s">
        <v>513</v>
      </c>
      <c r="F37" s="297"/>
      <c r="G37" s="134" t="s">
        <v>197</v>
      </c>
      <c r="H37" s="135">
        <v>0.5</v>
      </c>
      <c r="I37" s="136">
        <v>16.73</v>
      </c>
      <c r="J37" s="138">
        <f t="shared" si="0"/>
        <v>8.36</v>
      </c>
      <c r="K37" s="206">
        <v>8.36</v>
      </c>
    </row>
    <row r="38" spans="1:11" ht="24" customHeight="1" x14ac:dyDescent="0.25">
      <c r="A38" s="137" t="s">
        <v>510</v>
      </c>
      <c r="B38" s="133" t="s">
        <v>808</v>
      </c>
      <c r="C38" s="171" t="s">
        <v>176</v>
      </c>
      <c r="D38" s="171" t="s">
        <v>105</v>
      </c>
      <c r="E38" s="297" t="s">
        <v>513</v>
      </c>
      <c r="F38" s="297"/>
      <c r="G38" s="134" t="s">
        <v>197</v>
      </c>
      <c r="H38" s="135">
        <v>0.08</v>
      </c>
      <c r="I38" s="136">
        <v>67.150000000000006</v>
      </c>
      <c r="J38" s="138">
        <f t="shared" si="0"/>
        <v>5.37</v>
      </c>
      <c r="K38" s="206">
        <v>5.37</v>
      </c>
    </row>
    <row r="39" spans="1:11" ht="24" customHeight="1" x14ac:dyDescent="0.25">
      <c r="A39" s="137" t="s">
        <v>510</v>
      </c>
      <c r="B39" s="133" t="s">
        <v>809</v>
      </c>
      <c r="C39" s="171" t="s">
        <v>176</v>
      </c>
      <c r="D39" s="171" t="s">
        <v>65</v>
      </c>
      <c r="E39" s="297" t="s">
        <v>513</v>
      </c>
      <c r="F39" s="297"/>
      <c r="G39" s="134" t="s">
        <v>197</v>
      </c>
      <c r="H39" s="135">
        <v>0.42</v>
      </c>
      <c r="I39" s="136">
        <v>12.69</v>
      </c>
      <c r="J39" s="138">
        <f t="shared" si="0"/>
        <v>5.32</v>
      </c>
      <c r="K39" s="206">
        <v>5.32</v>
      </c>
    </row>
    <row r="40" spans="1:11" ht="26.1" customHeight="1" x14ac:dyDescent="0.25">
      <c r="A40" s="137" t="s">
        <v>510</v>
      </c>
      <c r="B40" s="133" t="s">
        <v>810</v>
      </c>
      <c r="C40" s="171" t="s">
        <v>176</v>
      </c>
      <c r="D40" s="171" t="s">
        <v>811</v>
      </c>
      <c r="E40" s="297" t="s">
        <v>513</v>
      </c>
      <c r="F40" s="297"/>
      <c r="G40" s="134" t="s">
        <v>197</v>
      </c>
      <c r="H40" s="135">
        <v>0.17</v>
      </c>
      <c r="I40" s="136">
        <v>5.08</v>
      </c>
      <c r="J40" s="138">
        <f t="shared" si="0"/>
        <v>0.86</v>
      </c>
      <c r="K40" s="206">
        <v>0.86</v>
      </c>
    </row>
    <row r="41" spans="1:11" ht="26.1" customHeight="1" x14ac:dyDescent="0.25">
      <c r="A41" s="137" t="s">
        <v>510</v>
      </c>
      <c r="B41" s="133" t="s">
        <v>812</v>
      </c>
      <c r="C41" s="171" t="s">
        <v>176</v>
      </c>
      <c r="D41" s="171" t="s">
        <v>94</v>
      </c>
      <c r="E41" s="297" t="s">
        <v>513</v>
      </c>
      <c r="F41" s="297"/>
      <c r="G41" s="134" t="s">
        <v>197</v>
      </c>
      <c r="H41" s="135">
        <v>1</v>
      </c>
      <c r="I41" s="136">
        <v>10.35</v>
      </c>
      <c r="J41" s="138">
        <f t="shared" si="0"/>
        <v>10.35</v>
      </c>
      <c r="K41" s="206">
        <v>10.35</v>
      </c>
    </row>
    <row r="42" spans="1:11" ht="39" customHeight="1" x14ac:dyDescent="0.25">
      <c r="A42" s="137" t="s">
        <v>510</v>
      </c>
      <c r="B42" s="133" t="s">
        <v>813</v>
      </c>
      <c r="C42" s="171" t="s">
        <v>176</v>
      </c>
      <c r="D42" s="171" t="s">
        <v>83</v>
      </c>
      <c r="E42" s="297" t="s">
        <v>513</v>
      </c>
      <c r="F42" s="297"/>
      <c r="G42" s="134" t="s">
        <v>197</v>
      </c>
      <c r="H42" s="135">
        <v>0.5</v>
      </c>
      <c r="I42" s="136">
        <v>47.72</v>
      </c>
      <c r="J42" s="138">
        <f t="shared" si="0"/>
        <v>23.86</v>
      </c>
      <c r="K42" s="206">
        <v>23.86</v>
      </c>
    </row>
    <row r="43" spans="1:11" ht="24" customHeight="1" x14ac:dyDescent="0.25">
      <c r="A43" s="137" t="s">
        <v>510</v>
      </c>
      <c r="B43" s="133" t="s">
        <v>814</v>
      </c>
      <c r="C43" s="171" t="s">
        <v>176</v>
      </c>
      <c r="D43" s="171" t="s">
        <v>91</v>
      </c>
      <c r="E43" s="297" t="s">
        <v>513</v>
      </c>
      <c r="F43" s="297"/>
      <c r="G43" s="134" t="s">
        <v>197</v>
      </c>
      <c r="H43" s="135">
        <v>1</v>
      </c>
      <c r="I43" s="136">
        <v>4.03</v>
      </c>
      <c r="J43" s="138">
        <f t="shared" si="0"/>
        <v>4.03</v>
      </c>
      <c r="K43" s="206">
        <v>4.03</v>
      </c>
    </row>
    <row r="44" spans="1:11" ht="26.1" customHeight="1" x14ac:dyDescent="0.25">
      <c r="A44" s="137" t="s">
        <v>510</v>
      </c>
      <c r="B44" s="133" t="s">
        <v>815</v>
      </c>
      <c r="C44" s="171" t="s">
        <v>176</v>
      </c>
      <c r="D44" s="171" t="s">
        <v>816</v>
      </c>
      <c r="E44" s="297" t="s">
        <v>513</v>
      </c>
      <c r="F44" s="297"/>
      <c r="G44" s="134" t="s">
        <v>197</v>
      </c>
      <c r="H44" s="135">
        <v>0.5</v>
      </c>
      <c r="I44" s="136">
        <v>38.75</v>
      </c>
      <c r="J44" s="138">
        <f t="shared" si="0"/>
        <v>19.37</v>
      </c>
      <c r="K44" s="206">
        <v>19.37</v>
      </c>
    </row>
    <row r="45" spans="1:11" ht="26.1" customHeight="1" x14ac:dyDescent="0.25">
      <c r="A45" s="137" t="s">
        <v>510</v>
      </c>
      <c r="B45" s="133" t="s">
        <v>655</v>
      </c>
      <c r="C45" s="171" t="s">
        <v>176</v>
      </c>
      <c r="D45" s="171" t="s">
        <v>76</v>
      </c>
      <c r="E45" s="297" t="s">
        <v>513</v>
      </c>
      <c r="F45" s="297"/>
      <c r="G45" s="134" t="s">
        <v>197</v>
      </c>
      <c r="H45" s="135">
        <v>0.17</v>
      </c>
      <c r="I45" s="136">
        <v>7.76</v>
      </c>
      <c r="J45" s="138">
        <f t="shared" si="0"/>
        <v>1.31</v>
      </c>
      <c r="K45" s="206">
        <v>1.31</v>
      </c>
    </row>
    <row r="46" spans="1:11" ht="26.1" customHeight="1" x14ac:dyDescent="0.25">
      <c r="A46" s="137" t="s">
        <v>510</v>
      </c>
      <c r="B46" s="133" t="s">
        <v>817</v>
      </c>
      <c r="C46" s="171" t="s">
        <v>176</v>
      </c>
      <c r="D46" s="171" t="s">
        <v>104</v>
      </c>
      <c r="E46" s="297" t="s">
        <v>513</v>
      </c>
      <c r="F46" s="297"/>
      <c r="G46" s="134" t="s">
        <v>197</v>
      </c>
      <c r="H46" s="135">
        <v>0.08</v>
      </c>
      <c r="I46" s="136">
        <v>54.21</v>
      </c>
      <c r="J46" s="138">
        <f t="shared" si="0"/>
        <v>4.33</v>
      </c>
      <c r="K46" s="206">
        <v>4.33</v>
      </c>
    </row>
    <row r="47" spans="1:11" ht="26.1" customHeight="1" x14ac:dyDescent="0.25">
      <c r="A47" s="137" t="s">
        <v>510</v>
      </c>
      <c r="B47" s="133" t="s">
        <v>818</v>
      </c>
      <c r="C47" s="171" t="s">
        <v>176</v>
      </c>
      <c r="D47" s="171" t="s">
        <v>85</v>
      </c>
      <c r="E47" s="297" t="s">
        <v>513</v>
      </c>
      <c r="F47" s="297"/>
      <c r="G47" s="134" t="s">
        <v>197</v>
      </c>
      <c r="H47" s="135">
        <v>0.08</v>
      </c>
      <c r="I47" s="136">
        <v>7.63</v>
      </c>
      <c r="J47" s="138">
        <f t="shared" si="0"/>
        <v>0.61</v>
      </c>
      <c r="K47" s="206">
        <v>0.61</v>
      </c>
    </row>
    <row r="48" spans="1:11" ht="26.1" customHeight="1" x14ac:dyDescent="0.25">
      <c r="A48" s="137" t="s">
        <v>510</v>
      </c>
      <c r="B48" s="133" t="s">
        <v>819</v>
      </c>
      <c r="C48" s="171" t="s">
        <v>176</v>
      </c>
      <c r="D48" s="171" t="s">
        <v>79</v>
      </c>
      <c r="E48" s="297" t="s">
        <v>513</v>
      </c>
      <c r="F48" s="297"/>
      <c r="G48" s="134" t="s">
        <v>197</v>
      </c>
      <c r="H48" s="135">
        <v>2</v>
      </c>
      <c r="I48" s="136">
        <v>1.76</v>
      </c>
      <c r="J48" s="138">
        <f t="shared" si="0"/>
        <v>3.52</v>
      </c>
      <c r="K48" s="206">
        <v>3.52</v>
      </c>
    </row>
    <row r="49" spans="1:11" ht="24" customHeight="1" x14ac:dyDescent="0.25">
      <c r="A49" s="137" t="s">
        <v>510</v>
      </c>
      <c r="B49" s="133" t="s">
        <v>764</v>
      </c>
      <c r="C49" s="171" t="s">
        <v>176</v>
      </c>
      <c r="D49" s="171" t="s">
        <v>67</v>
      </c>
      <c r="E49" s="297" t="s">
        <v>513</v>
      </c>
      <c r="F49" s="297"/>
      <c r="G49" s="134" t="s">
        <v>197</v>
      </c>
      <c r="H49" s="135">
        <v>0.42</v>
      </c>
      <c r="I49" s="136">
        <v>37.81</v>
      </c>
      <c r="J49" s="138">
        <f t="shared" si="0"/>
        <v>15.88</v>
      </c>
      <c r="K49" s="206">
        <v>15.88</v>
      </c>
    </row>
    <row r="50" spans="1:11" ht="24" customHeight="1" x14ac:dyDescent="0.25">
      <c r="A50" s="137" t="s">
        <v>510</v>
      </c>
      <c r="B50" s="133" t="s">
        <v>820</v>
      </c>
      <c r="C50" s="171" t="s">
        <v>176</v>
      </c>
      <c r="D50" s="171" t="s">
        <v>88</v>
      </c>
      <c r="E50" s="297" t="s">
        <v>513</v>
      </c>
      <c r="F50" s="297"/>
      <c r="G50" s="134" t="s">
        <v>197</v>
      </c>
      <c r="H50" s="135">
        <v>0.5</v>
      </c>
      <c r="I50" s="136">
        <v>13.42</v>
      </c>
      <c r="J50" s="138">
        <f t="shared" si="0"/>
        <v>6.71</v>
      </c>
      <c r="K50" s="206">
        <v>6.71</v>
      </c>
    </row>
    <row r="51" spans="1:11" ht="24" customHeight="1" x14ac:dyDescent="0.25">
      <c r="A51" s="137" t="s">
        <v>510</v>
      </c>
      <c r="B51" s="133" t="s">
        <v>765</v>
      </c>
      <c r="C51" s="171" t="s">
        <v>176</v>
      </c>
      <c r="D51" s="171" t="s">
        <v>75</v>
      </c>
      <c r="E51" s="297" t="s">
        <v>513</v>
      </c>
      <c r="F51" s="297"/>
      <c r="G51" s="134" t="s">
        <v>197</v>
      </c>
      <c r="H51" s="135">
        <v>1</v>
      </c>
      <c r="I51" s="136">
        <v>1.98</v>
      </c>
      <c r="J51" s="138">
        <f t="shared" si="0"/>
        <v>1.98</v>
      </c>
      <c r="K51" s="206">
        <v>1.98</v>
      </c>
    </row>
    <row r="52" spans="1:11" ht="24" customHeight="1" x14ac:dyDescent="0.25">
      <c r="A52" s="137" t="s">
        <v>510</v>
      </c>
      <c r="B52" s="133" t="s">
        <v>821</v>
      </c>
      <c r="C52" s="171" t="s">
        <v>176</v>
      </c>
      <c r="D52" s="171" t="s">
        <v>66</v>
      </c>
      <c r="E52" s="297" t="s">
        <v>513</v>
      </c>
      <c r="F52" s="297"/>
      <c r="G52" s="134" t="s">
        <v>197</v>
      </c>
      <c r="H52" s="135">
        <v>0.42</v>
      </c>
      <c r="I52" s="136">
        <v>38.869999999999997</v>
      </c>
      <c r="J52" s="138">
        <f t="shared" si="0"/>
        <v>16.32</v>
      </c>
      <c r="K52" s="206">
        <v>16.32</v>
      </c>
    </row>
    <row r="53" spans="1:11" x14ac:dyDescent="0.25">
      <c r="A53" s="97"/>
      <c r="B53" s="170"/>
      <c r="C53" s="170"/>
      <c r="D53" s="170"/>
      <c r="E53" s="170" t="s">
        <v>182</v>
      </c>
      <c r="F53" s="98">
        <v>411.58</v>
      </c>
      <c r="G53" s="170" t="s">
        <v>183</v>
      </c>
      <c r="H53" s="98">
        <v>0</v>
      </c>
      <c r="I53" s="170" t="s">
        <v>184</v>
      </c>
      <c r="J53" s="99">
        <v>411.58</v>
      </c>
    </row>
    <row r="54" spans="1:11" x14ac:dyDescent="0.25">
      <c r="A54" s="97"/>
      <c r="B54" s="170"/>
      <c r="C54" s="170"/>
      <c r="D54" s="170"/>
      <c r="E54" s="170" t="s">
        <v>185</v>
      </c>
      <c r="F54" s="98">
        <v>305.16000000000003</v>
      </c>
      <c r="G54" s="170"/>
      <c r="H54" s="293" t="s">
        <v>186</v>
      </c>
      <c r="I54" s="293"/>
      <c r="J54" s="99">
        <v>1470.34</v>
      </c>
    </row>
    <row r="55" spans="1:11" ht="36" customHeight="1" thickBot="1" x14ac:dyDescent="0.3">
      <c r="A55" s="164"/>
      <c r="B55" s="165"/>
      <c r="C55" s="165"/>
      <c r="D55" s="165"/>
      <c r="E55" s="165"/>
      <c r="F55" s="165"/>
      <c r="G55" s="165" t="s">
        <v>187</v>
      </c>
      <c r="H55" s="100" t="s">
        <v>188</v>
      </c>
      <c r="I55" s="165" t="s">
        <v>189</v>
      </c>
      <c r="J55" s="101">
        <v>17644.080000000002</v>
      </c>
    </row>
    <row r="56" spans="1:11" ht="0.95" customHeight="1" thickTop="1" x14ac:dyDescent="0.25">
      <c r="A56" s="102"/>
      <c r="B56" s="76"/>
      <c r="C56" s="76"/>
      <c r="D56" s="76"/>
      <c r="E56" s="76"/>
      <c r="F56" s="76"/>
      <c r="G56" s="76"/>
      <c r="H56" s="76"/>
      <c r="I56" s="76"/>
      <c r="J56" s="103"/>
    </row>
    <row r="57" spans="1:11" x14ac:dyDescent="0.25">
      <c r="A57" s="162"/>
      <c r="B57" s="85"/>
      <c r="C57" s="85"/>
      <c r="D57" s="85"/>
      <c r="E57" s="85"/>
      <c r="F57" s="85"/>
      <c r="G57" s="85"/>
      <c r="H57" s="85"/>
      <c r="I57" s="85"/>
      <c r="J57" s="86"/>
    </row>
    <row r="58" spans="1:11" x14ac:dyDescent="0.25">
      <c r="A58" s="279"/>
      <c r="B58" s="280"/>
      <c r="C58" s="280"/>
      <c r="D58" s="87"/>
      <c r="E58" s="165"/>
      <c r="F58" s="281" t="s">
        <v>159</v>
      </c>
      <c r="G58" s="280"/>
      <c r="H58" s="151"/>
      <c r="I58" s="152"/>
      <c r="J58" s="203">
        <v>13982.16</v>
      </c>
    </row>
    <row r="59" spans="1:11" x14ac:dyDescent="0.25">
      <c r="A59" s="279"/>
      <c r="B59" s="280"/>
      <c r="C59" s="280"/>
      <c r="D59" s="87"/>
      <c r="E59" s="165"/>
      <c r="F59" s="281" t="s">
        <v>160</v>
      </c>
      <c r="G59" s="280"/>
      <c r="H59" s="151"/>
      <c r="I59" s="152"/>
      <c r="J59" s="203">
        <v>3661.92</v>
      </c>
    </row>
    <row r="60" spans="1:11" x14ac:dyDescent="0.25">
      <c r="A60" s="279"/>
      <c r="B60" s="280"/>
      <c r="C60" s="280"/>
      <c r="D60" s="87"/>
      <c r="E60" s="165"/>
      <c r="F60" s="281" t="s">
        <v>161</v>
      </c>
      <c r="G60" s="280"/>
      <c r="H60" s="151"/>
      <c r="I60" s="152"/>
      <c r="J60" s="203">
        <v>17644.080000000002</v>
      </c>
    </row>
    <row r="61" spans="1:11" ht="30" customHeight="1" thickBot="1" x14ac:dyDescent="0.3">
      <c r="A61" s="128"/>
      <c r="B61" s="88"/>
      <c r="C61" s="88"/>
      <c r="D61" s="88"/>
      <c r="E61" s="88"/>
      <c r="F61" s="88"/>
      <c r="G61" s="88"/>
      <c r="H61" s="88"/>
      <c r="I61" s="88"/>
      <c r="J61" s="89"/>
    </row>
    <row r="62" spans="1:11" ht="69.95" customHeight="1" thickBot="1" x14ac:dyDescent="0.3">
      <c r="A62" s="285" t="s">
        <v>740</v>
      </c>
      <c r="B62" s="286"/>
      <c r="C62" s="286"/>
      <c r="D62" s="286"/>
      <c r="E62" s="286"/>
      <c r="F62" s="286"/>
      <c r="G62" s="286"/>
      <c r="H62" s="286"/>
      <c r="I62" s="286"/>
      <c r="J62" s="287"/>
    </row>
  </sheetData>
  <mergeCells count="64">
    <mergeCell ref="E11:F11"/>
    <mergeCell ref="E4:F4"/>
    <mergeCell ref="G4:H4"/>
    <mergeCell ref="I4:J4"/>
    <mergeCell ref="E5:F5"/>
    <mergeCell ref="G5:H5"/>
    <mergeCell ref="I5:J5"/>
    <mergeCell ref="A6:J6"/>
    <mergeCell ref="E7:F7"/>
    <mergeCell ref="E8:F8"/>
    <mergeCell ref="E9:F9"/>
    <mergeCell ref="E10:F10"/>
    <mergeCell ref="E23:F23"/>
    <mergeCell ref="E12:F12"/>
    <mergeCell ref="E13:F13"/>
    <mergeCell ref="E14:F14"/>
    <mergeCell ref="E15:F15"/>
    <mergeCell ref="E16:F16"/>
    <mergeCell ref="E17:F17"/>
    <mergeCell ref="E18:F18"/>
    <mergeCell ref="E19:F19"/>
    <mergeCell ref="E20:F20"/>
    <mergeCell ref="E21:F21"/>
    <mergeCell ref="E22:F22"/>
    <mergeCell ref="E35:F35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47:F47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A60:C60"/>
    <mergeCell ref="F60:G60"/>
    <mergeCell ref="A62:J62"/>
    <mergeCell ref="A1:J1"/>
    <mergeCell ref="A2:J2"/>
    <mergeCell ref="A3:J3"/>
    <mergeCell ref="A58:C58"/>
    <mergeCell ref="F58:G58"/>
    <mergeCell ref="A59:C59"/>
    <mergeCell ref="F59:G59"/>
    <mergeCell ref="E48:F48"/>
    <mergeCell ref="E49:F49"/>
    <mergeCell ref="E50:F50"/>
    <mergeCell ref="E51:F51"/>
    <mergeCell ref="E52:F52"/>
    <mergeCell ref="H54:I54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65" orientation="landscape" r:id="rId1"/>
  <headerFooter>
    <oddFooter>&amp;L&amp;G</oddFooter>
  </headerFooter>
  <legacyDrawingHF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L80"/>
  <sheetViews>
    <sheetView view="pageBreakPreview" zoomScaleNormal="100" zoomScaleSheetLayoutView="100" workbookViewId="0">
      <selection activeCell="A6" sqref="A6:J6"/>
    </sheetView>
  </sheetViews>
  <sheetFormatPr defaultRowHeight="15" x14ac:dyDescent="0.25"/>
  <cols>
    <col min="4" max="4" width="61.28515625" customWidth="1"/>
    <col min="5" max="5" width="16.7109375" customWidth="1"/>
    <col min="6" max="6" width="14.28515625" customWidth="1"/>
    <col min="7" max="7" width="9.28515625" bestFit="1" customWidth="1"/>
    <col min="8" max="8" width="10.5703125" customWidth="1"/>
    <col min="9" max="9" width="9.42578125" bestFit="1" customWidth="1"/>
    <col min="10" max="10" width="13.28515625" bestFit="1" customWidth="1"/>
  </cols>
  <sheetData>
    <row r="1" spans="1:10" s="61" customFormat="1" ht="21" customHeight="1" thickBot="1" x14ac:dyDescent="0.3">
      <c r="A1" s="302" t="s">
        <v>2</v>
      </c>
      <c r="B1" s="302"/>
      <c r="C1" s="302"/>
      <c r="D1" s="302"/>
      <c r="E1" s="302"/>
      <c r="F1" s="302"/>
      <c r="G1" s="302"/>
      <c r="H1" s="302"/>
      <c r="I1" s="302"/>
      <c r="J1" s="302"/>
    </row>
    <row r="2" spans="1:10" s="61" customFormat="1" ht="17.25" customHeight="1" thickBot="1" x14ac:dyDescent="0.3">
      <c r="A2" s="234" t="s">
        <v>165</v>
      </c>
      <c r="B2" s="235"/>
      <c r="C2" s="235"/>
      <c r="D2" s="235"/>
      <c r="E2" s="235"/>
      <c r="F2" s="235"/>
      <c r="G2" s="235"/>
      <c r="H2" s="235"/>
      <c r="I2" s="235"/>
      <c r="J2" s="236"/>
    </row>
    <row r="3" spans="1:10" s="61" customFormat="1" ht="20.25" customHeight="1" thickBot="1" x14ac:dyDescent="0.3">
      <c r="A3" s="294" t="s">
        <v>504</v>
      </c>
      <c r="B3" s="295"/>
      <c r="C3" s="295"/>
      <c r="D3" s="295"/>
      <c r="E3" s="295"/>
      <c r="F3" s="295"/>
      <c r="G3" s="295"/>
      <c r="H3" s="295"/>
      <c r="I3" s="295"/>
      <c r="J3" s="296"/>
    </row>
    <row r="4" spans="1:10" x14ac:dyDescent="0.25">
      <c r="A4" s="90"/>
      <c r="B4" s="167"/>
      <c r="C4" s="167"/>
      <c r="D4" s="167" t="s">
        <v>113</v>
      </c>
      <c r="E4" s="283" t="s">
        <v>114</v>
      </c>
      <c r="F4" s="283"/>
      <c r="G4" s="283" t="s">
        <v>169</v>
      </c>
      <c r="H4" s="283"/>
      <c r="I4" s="283" t="s">
        <v>115</v>
      </c>
      <c r="J4" s="284"/>
    </row>
    <row r="5" spans="1:10" ht="71.25" customHeight="1" thickBot="1" x14ac:dyDescent="0.3">
      <c r="A5" s="91"/>
      <c r="B5" s="166"/>
      <c r="C5" s="166"/>
      <c r="D5" s="166" t="s">
        <v>357</v>
      </c>
      <c r="E5" s="281" t="s">
        <v>501</v>
      </c>
      <c r="F5" s="281"/>
      <c r="G5" s="281" t="s">
        <v>171</v>
      </c>
      <c r="H5" s="281"/>
      <c r="I5" s="281" t="s">
        <v>118</v>
      </c>
      <c r="J5" s="282"/>
    </row>
    <row r="6" spans="1:10" ht="18.75" customHeight="1" thickBot="1" x14ac:dyDescent="0.3">
      <c r="A6" s="288" t="s">
        <v>119</v>
      </c>
      <c r="B6" s="289"/>
      <c r="C6" s="289"/>
      <c r="D6" s="289"/>
      <c r="E6" s="289"/>
      <c r="F6" s="289"/>
      <c r="G6" s="289"/>
      <c r="H6" s="289"/>
      <c r="I6" s="289"/>
      <c r="J6" s="290"/>
    </row>
    <row r="7" spans="1:10" ht="33" customHeight="1" x14ac:dyDescent="0.25">
      <c r="A7" s="129" t="s">
        <v>1</v>
      </c>
      <c r="B7" s="130" t="s">
        <v>120</v>
      </c>
      <c r="C7" s="172" t="s">
        <v>121</v>
      </c>
      <c r="D7" s="172" t="s">
        <v>3</v>
      </c>
      <c r="E7" s="131" t="s">
        <v>122</v>
      </c>
      <c r="F7" s="130" t="s">
        <v>123</v>
      </c>
      <c r="G7" s="130" t="s">
        <v>124</v>
      </c>
      <c r="H7" s="130" t="s">
        <v>194</v>
      </c>
      <c r="I7" s="130" t="s">
        <v>54</v>
      </c>
      <c r="J7" s="132" t="s">
        <v>125</v>
      </c>
    </row>
    <row r="8" spans="1:10" ht="38.25" x14ac:dyDescent="0.25">
      <c r="A8" s="93" t="s">
        <v>126</v>
      </c>
      <c r="B8" s="173" t="s">
        <v>358</v>
      </c>
      <c r="C8" s="173" t="s">
        <v>128</v>
      </c>
      <c r="D8" s="173" t="s">
        <v>359</v>
      </c>
      <c r="E8" s="62" t="s">
        <v>360</v>
      </c>
      <c r="F8" s="63">
        <v>3</v>
      </c>
      <c r="G8" s="64">
        <v>66.36</v>
      </c>
      <c r="H8" s="64">
        <v>83.73</v>
      </c>
      <c r="I8" s="64">
        <f>TRUNC(H8*F8,2)</f>
        <v>251.19</v>
      </c>
      <c r="J8" s="83">
        <v>6.0219445326142509E-3</v>
      </c>
    </row>
    <row r="9" spans="1:10" ht="25.5" x14ac:dyDescent="0.25">
      <c r="A9" s="93" t="s">
        <v>130</v>
      </c>
      <c r="B9" s="173" t="s">
        <v>361</v>
      </c>
      <c r="C9" s="173" t="s">
        <v>128</v>
      </c>
      <c r="D9" s="173" t="s">
        <v>362</v>
      </c>
      <c r="E9" s="62" t="s">
        <v>360</v>
      </c>
      <c r="F9" s="63">
        <v>11.2</v>
      </c>
      <c r="G9" s="64">
        <v>50.91</v>
      </c>
      <c r="H9" s="64">
        <v>64.239999999999995</v>
      </c>
      <c r="I9" s="64">
        <f t="shared" ref="I9:I72" si="0">TRUNC(H9*F9,2)</f>
        <v>719.48</v>
      </c>
      <c r="J9" s="83">
        <v>1.7248571409392496E-2</v>
      </c>
    </row>
    <row r="10" spans="1:10" ht="25.5" x14ac:dyDescent="0.25">
      <c r="A10" s="93" t="s">
        <v>133</v>
      </c>
      <c r="B10" s="173" t="s">
        <v>363</v>
      </c>
      <c r="C10" s="173" t="s">
        <v>128</v>
      </c>
      <c r="D10" s="173" t="s">
        <v>364</v>
      </c>
      <c r="E10" s="62" t="s">
        <v>250</v>
      </c>
      <c r="F10" s="63">
        <v>20</v>
      </c>
      <c r="G10" s="64">
        <v>3.26</v>
      </c>
      <c r="H10" s="64">
        <v>4.1100000000000003</v>
      </c>
      <c r="I10" s="64">
        <f t="shared" si="0"/>
        <v>82.2</v>
      </c>
      <c r="J10" s="83">
        <v>1.9706351390616325E-3</v>
      </c>
    </row>
    <row r="11" spans="1:10" ht="63.75" x14ac:dyDescent="0.25">
      <c r="A11" s="93" t="s">
        <v>136</v>
      </c>
      <c r="B11" s="173" t="s">
        <v>365</v>
      </c>
      <c r="C11" s="173" t="s">
        <v>128</v>
      </c>
      <c r="D11" s="173" t="s">
        <v>366</v>
      </c>
      <c r="E11" s="62" t="s">
        <v>360</v>
      </c>
      <c r="F11" s="63">
        <v>20</v>
      </c>
      <c r="G11" s="64">
        <v>99.13</v>
      </c>
      <c r="H11" s="64">
        <v>125.09</v>
      </c>
      <c r="I11" s="64">
        <f t="shared" si="0"/>
        <v>2501.8000000000002</v>
      </c>
      <c r="J11" s="83">
        <v>5.9977311324870948E-2</v>
      </c>
    </row>
    <row r="12" spans="1:10" ht="25.5" x14ac:dyDescent="0.25">
      <c r="A12" s="93" t="s">
        <v>139</v>
      </c>
      <c r="B12" s="173" t="s">
        <v>367</v>
      </c>
      <c r="C12" s="173" t="s">
        <v>128</v>
      </c>
      <c r="D12" s="173" t="s">
        <v>368</v>
      </c>
      <c r="E12" s="62" t="s">
        <v>360</v>
      </c>
      <c r="F12" s="63">
        <v>10</v>
      </c>
      <c r="G12" s="64">
        <v>378.91</v>
      </c>
      <c r="H12" s="64">
        <v>478.14</v>
      </c>
      <c r="I12" s="64">
        <f t="shared" si="0"/>
        <v>4781.3999999999996</v>
      </c>
      <c r="J12" s="83">
        <v>0.11462767462176751</v>
      </c>
    </row>
    <row r="13" spans="1:10" ht="25.5" x14ac:dyDescent="0.25">
      <c r="A13" s="93" t="s">
        <v>142</v>
      </c>
      <c r="B13" s="173" t="s">
        <v>369</v>
      </c>
      <c r="C13" s="173" t="s">
        <v>128</v>
      </c>
      <c r="D13" s="173" t="s">
        <v>370</v>
      </c>
      <c r="E13" s="62" t="s">
        <v>360</v>
      </c>
      <c r="F13" s="63">
        <v>10</v>
      </c>
      <c r="G13" s="64">
        <v>192.39</v>
      </c>
      <c r="H13" s="64">
        <v>242.77</v>
      </c>
      <c r="I13" s="64">
        <f t="shared" si="0"/>
        <v>2427.6999999999998</v>
      </c>
      <c r="J13" s="83">
        <v>5.820086286009641E-2</v>
      </c>
    </row>
    <row r="14" spans="1:10" ht="38.25" x14ac:dyDescent="0.25">
      <c r="A14" s="93" t="s">
        <v>145</v>
      </c>
      <c r="B14" s="173" t="s">
        <v>371</v>
      </c>
      <c r="C14" s="173" t="s">
        <v>128</v>
      </c>
      <c r="D14" s="173" t="s">
        <v>372</v>
      </c>
      <c r="E14" s="62" t="s">
        <v>360</v>
      </c>
      <c r="F14" s="63">
        <v>5</v>
      </c>
      <c r="G14" s="64">
        <v>73.31</v>
      </c>
      <c r="H14" s="64">
        <v>92.5</v>
      </c>
      <c r="I14" s="64">
        <f t="shared" si="0"/>
        <v>462.5</v>
      </c>
      <c r="J14" s="83">
        <v>1.1087819365158211E-2</v>
      </c>
    </row>
    <row r="15" spans="1:10" ht="25.5" x14ac:dyDescent="0.25">
      <c r="A15" s="93" t="s">
        <v>148</v>
      </c>
      <c r="B15" s="173" t="s">
        <v>373</v>
      </c>
      <c r="C15" s="173" t="s">
        <v>128</v>
      </c>
      <c r="D15" s="173" t="s">
        <v>374</v>
      </c>
      <c r="E15" s="62" t="s">
        <v>360</v>
      </c>
      <c r="F15" s="63">
        <v>112</v>
      </c>
      <c r="G15" s="64">
        <v>17.170000000000002</v>
      </c>
      <c r="H15" s="64">
        <v>21.66</v>
      </c>
      <c r="I15" s="64">
        <f t="shared" si="0"/>
        <v>2425.92</v>
      </c>
      <c r="J15" s="83">
        <v>5.8158189739080234E-2</v>
      </c>
    </row>
    <row r="16" spans="1:10" ht="25.5" x14ac:dyDescent="0.25">
      <c r="A16" s="93" t="s">
        <v>150</v>
      </c>
      <c r="B16" s="173" t="s">
        <v>375</v>
      </c>
      <c r="C16" s="173" t="s">
        <v>128</v>
      </c>
      <c r="D16" s="173" t="s">
        <v>376</v>
      </c>
      <c r="E16" s="62" t="s">
        <v>360</v>
      </c>
      <c r="F16" s="63">
        <v>336</v>
      </c>
      <c r="G16" s="64">
        <v>14.45</v>
      </c>
      <c r="H16" s="64">
        <v>18.23</v>
      </c>
      <c r="I16" s="64">
        <f t="shared" si="0"/>
        <v>6125.28</v>
      </c>
      <c r="J16" s="83">
        <v>0.1468454015157109</v>
      </c>
    </row>
    <row r="17" spans="1:10" ht="38.25" x14ac:dyDescent="0.25">
      <c r="A17" s="93" t="s">
        <v>153</v>
      </c>
      <c r="B17" s="173" t="s">
        <v>377</v>
      </c>
      <c r="C17" s="173" t="s">
        <v>128</v>
      </c>
      <c r="D17" s="173" t="s">
        <v>378</v>
      </c>
      <c r="E17" s="62" t="s">
        <v>250</v>
      </c>
      <c r="F17" s="63">
        <v>60</v>
      </c>
      <c r="G17" s="64">
        <v>5.19</v>
      </c>
      <c r="H17" s="64">
        <v>6.54</v>
      </c>
      <c r="I17" s="64">
        <f t="shared" si="0"/>
        <v>392.4</v>
      </c>
      <c r="J17" s="83">
        <v>9.4072655543526104E-3</v>
      </c>
    </row>
    <row r="18" spans="1:10" ht="38.25" x14ac:dyDescent="0.25">
      <c r="A18" s="93" t="s">
        <v>156</v>
      </c>
      <c r="B18" s="173" t="s">
        <v>379</v>
      </c>
      <c r="C18" s="173" t="s">
        <v>128</v>
      </c>
      <c r="D18" s="173" t="s">
        <v>380</v>
      </c>
      <c r="E18" s="62" t="s">
        <v>250</v>
      </c>
      <c r="F18" s="63">
        <v>45</v>
      </c>
      <c r="G18" s="64">
        <v>8.06</v>
      </c>
      <c r="H18" s="64">
        <v>10.17</v>
      </c>
      <c r="I18" s="64">
        <f t="shared" si="0"/>
        <v>457.65</v>
      </c>
      <c r="J18" s="83">
        <v>1.0971547097220877E-2</v>
      </c>
    </row>
    <row r="19" spans="1:10" ht="38.25" x14ac:dyDescent="0.25">
      <c r="A19" s="93" t="s">
        <v>220</v>
      </c>
      <c r="B19" s="173" t="s">
        <v>381</v>
      </c>
      <c r="C19" s="173" t="s">
        <v>128</v>
      </c>
      <c r="D19" s="173" t="s">
        <v>382</v>
      </c>
      <c r="E19" s="62" t="s">
        <v>250</v>
      </c>
      <c r="F19" s="63">
        <v>20</v>
      </c>
      <c r="G19" s="64">
        <v>11.24</v>
      </c>
      <c r="H19" s="64">
        <v>14.18</v>
      </c>
      <c r="I19" s="64">
        <f t="shared" si="0"/>
        <v>283.60000000000002</v>
      </c>
      <c r="J19" s="83">
        <v>6.7989309663975539E-3</v>
      </c>
    </row>
    <row r="20" spans="1:10" ht="38.25" x14ac:dyDescent="0.25">
      <c r="A20" s="93" t="s">
        <v>223</v>
      </c>
      <c r="B20" s="173" t="s">
        <v>383</v>
      </c>
      <c r="C20" s="173" t="s">
        <v>128</v>
      </c>
      <c r="D20" s="173" t="s">
        <v>384</v>
      </c>
      <c r="E20" s="62" t="s">
        <v>197</v>
      </c>
      <c r="F20" s="63">
        <v>2</v>
      </c>
      <c r="G20" s="64">
        <v>63.97</v>
      </c>
      <c r="H20" s="64">
        <v>80.72</v>
      </c>
      <c r="I20" s="64">
        <f t="shared" si="0"/>
        <v>161.44</v>
      </c>
      <c r="J20" s="83">
        <v>3.8703082341862522E-3</v>
      </c>
    </row>
    <row r="21" spans="1:10" ht="25.5" x14ac:dyDescent="0.25">
      <c r="A21" s="93" t="s">
        <v>226</v>
      </c>
      <c r="B21" s="173" t="s">
        <v>385</v>
      </c>
      <c r="C21" s="173" t="s">
        <v>128</v>
      </c>
      <c r="D21" s="173" t="s">
        <v>386</v>
      </c>
      <c r="E21" s="62" t="s">
        <v>197</v>
      </c>
      <c r="F21" s="63">
        <v>2</v>
      </c>
      <c r="G21" s="64">
        <v>71.400000000000006</v>
      </c>
      <c r="H21" s="64">
        <v>90.09</v>
      </c>
      <c r="I21" s="64">
        <f t="shared" si="0"/>
        <v>180.18</v>
      </c>
      <c r="J21" s="83">
        <v>4.3195746880307171E-3</v>
      </c>
    </row>
    <row r="22" spans="1:10" ht="38.25" x14ac:dyDescent="0.25">
      <c r="A22" s="93" t="s">
        <v>229</v>
      </c>
      <c r="B22" s="173" t="s">
        <v>387</v>
      </c>
      <c r="C22" s="173" t="s">
        <v>128</v>
      </c>
      <c r="D22" s="173" t="s">
        <v>388</v>
      </c>
      <c r="E22" s="62" t="s">
        <v>197</v>
      </c>
      <c r="F22" s="63">
        <v>2</v>
      </c>
      <c r="G22" s="64">
        <v>68.819999999999993</v>
      </c>
      <c r="H22" s="64">
        <v>86.84</v>
      </c>
      <c r="I22" s="64">
        <f t="shared" si="0"/>
        <v>173.68</v>
      </c>
      <c r="J22" s="83">
        <v>4.1637458753311964E-3</v>
      </c>
    </row>
    <row r="23" spans="1:10" ht="38.25" x14ac:dyDescent="0.25">
      <c r="A23" s="93" t="s">
        <v>232</v>
      </c>
      <c r="B23" s="173" t="s">
        <v>389</v>
      </c>
      <c r="C23" s="173" t="s">
        <v>128</v>
      </c>
      <c r="D23" s="173" t="s">
        <v>390</v>
      </c>
      <c r="E23" s="62" t="s">
        <v>197</v>
      </c>
      <c r="F23" s="63">
        <v>1</v>
      </c>
      <c r="G23" s="64">
        <v>97.71</v>
      </c>
      <c r="H23" s="64">
        <v>123.3</v>
      </c>
      <c r="I23" s="64">
        <f t="shared" si="0"/>
        <v>123.3</v>
      </c>
      <c r="J23" s="83">
        <v>2.9559527085924486E-3</v>
      </c>
    </row>
    <row r="24" spans="1:10" ht="25.5" x14ac:dyDescent="0.25">
      <c r="A24" s="93" t="s">
        <v>235</v>
      </c>
      <c r="B24" s="173" t="s">
        <v>391</v>
      </c>
      <c r="C24" s="173" t="s">
        <v>128</v>
      </c>
      <c r="D24" s="173" t="s">
        <v>392</v>
      </c>
      <c r="E24" s="62" t="s">
        <v>197</v>
      </c>
      <c r="F24" s="63">
        <v>1</v>
      </c>
      <c r="G24" s="64">
        <v>671.57</v>
      </c>
      <c r="H24" s="64">
        <v>847.45</v>
      </c>
      <c r="I24" s="64">
        <f t="shared" si="0"/>
        <v>847.45</v>
      </c>
      <c r="J24" s="83">
        <v>2.0316481126493677E-2</v>
      </c>
    </row>
    <row r="25" spans="1:10" ht="38.25" x14ac:dyDescent="0.25">
      <c r="A25" s="93" t="s">
        <v>238</v>
      </c>
      <c r="B25" s="173" t="s">
        <v>393</v>
      </c>
      <c r="C25" s="173" t="s">
        <v>128</v>
      </c>
      <c r="D25" s="173" t="s">
        <v>394</v>
      </c>
      <c r="E25" s="62" t="s">
        <v>250</v>
      </c>
      <c r="F25" s="63">
        <v>5</v>
      </c>
      <c r="G25" s="64">
        <v>26.63</v>
      </c>
      <c r="H25" s="64">
        <v>33.6</v>
      </c>
      <c r="I25" s="64">
        <f t="shared" si="0"/>
        <v>168</v>
      </c>
      <c r="J25" s="83">
        <v>4.0275754666953068E-3</v>
      </c>
    </row>
    <row r="26" spans="1:10" ht="38.25" x14ac:dyDescent="0.25">
      <c r="A26" s="93" t="s">
        <v>241</v>
      </c>
      <c r="B26" s="173" t="s">
        <v>395</v>
      </c>
      <c r="C26" s="173" t="s">
        <v>128</v>
      </c>
      <c r="D26" s="173" t="s">
        <v>396</v>
      </c>
      <c r="E26" s="62" t="s">
        <v>197</v>
      </c>
      <c r="F26" s="63">
        <v>2</v>
      </c>
      <c r="G26" s="64">
        <v>173.5</v>
      </c>
      <c r="H26" s="64">
        <v>218.93</v>
      </c>
      <c r="I26" s="64">
        <f t="shared" si="0"/>
        <v>437.86</v>
      </c>
      <c r="J26" s="83">
        <v>1.0497108296709566E-2</v>
      </c>
    </row>
    <row r="27" spans="1:10" ht="63.75" x14ac:dyDescent="0.25">
      <c r="A27" s="93" t="s">
        <v>244</v>
      </c>
      <c r="B27" s="173" t="s">
        <v>397</v>
      </c>
      <c r="C27" s="173" t="s">
        <v>128</v>
      </c>
      <c r="D27" s="173" t="s">
        <v>398</v>
      </c>
      <c r="E27" s="62" t="s">
        <v>197</v>
      </c>
      <c r="F27" s="63">
        <v>1</v>
      </c>
      <c r="G27" s="64">
        <v>1090.73</v>
      </c>
      <c r="H27" s="64">
        <v>1376.39</v>
      </c>
      <c r="I27" s="64">
        <f t="shared" si="0"/>
        <v>1376.39</v>
      </c>
      <c r="J27" s="83">
        <v>3.2997110694075918E-2</v>
      </c>
    </row>
    <row r="28" spans="1:10" ht="25.5" x14ac:dyDescent="0.25">
      <c r="A28" s="93" t="s">
        <v>247</v>
      </c>
      <c r="B28" s="173" t="s">
        <v>399</v>
      </c>
      <c r="C28" s="173" t="s">
        <v>128</v>
      </c>
      <c r="D28" s="173" t="s">
        <v>400</v>
      </c>
      <c r="E28" s="62" t="s">
        <v>250</v>
      </c>
      <c r="F28" s="63">
        <v>5</v>
      </c>
      <c r="G28" s="64">
        <v>15.71</v>
      </c>
      <c r="H28" s="64">
        <v>19.82</v>
      </c>
      <c r="I28" s="64">
        <f t="shared" si="0"/>
        <v>99.1</v>
      </c>
      <c r="J28" s="83">
        <v>2.3757900520803865E-3</v>
      </c>
    </row>
    <row r="29" spans="1:10" ht="38.25" x14ac:dyDescent="0.25">
      <c r="A29" s="93" t="s">
        <v>251</v>
      </c>
      <c r="B29" s="173" t="s">
        <v>401</v>
      </c>
      <c r="C29" s="173" t="s">
        <v>128</v>
      </c>
      <c r="D29" s="173" t="s">
        <v>402</v>
      </c>
      <c r="E29" s="62" t="s">
        <v>197</v>
      </c>
      <c r="F29" s="63">
        <v>1</v>
      </c>
      <c r="G29" s="64">
        <v>54.33</v>
      </c>
      <c r="H29" s="64">
        <v>68.55</v>
      </c>
      <c r="I29" s="64">
        <f t="shared" si="0"/>
        <v>68.55</v>
      </c>
      <c r="J29" s="83">
        <v>1.6433946323926388E-3</v>
      </c>
    </row>
    <row r="30" spans="1:10" ht="25.5" x14ac:dyDescent="0.25">
      <c r="A30" s="93" t="s">
        <v>254</v>
      </c>
      <c r="B30" s="173" t="s">
        <v>403</v>
      </c>
      <c r="C30" s="173" t="s">
        <v>128</v>
      </c>
      <c r="D30" s="173" t="s">
        <v>404</v>
      </c>
      <c r="E30" s="62" t="s">
        <v>197</v>
      </c>
      <c r="F30" s="63">
        <v>1</v>
      </c>
      <c r="G30" s="64">
        <v>93.28</v>
      </c>
      <c r="H30" s="64">
        <v>117.71</v>
      </c>
      <c r="I30" s="64">
        <f t="shared" si="0"/>
        <v>117.71</v>
      </c>
      <c r="J30" s="83">
        <v>2.8219399296708606E-3</v>
      </c>
    </row>
    <row r="31" spans="1:10" ht="25.5" x14ac:dyDescent="0.25">
      <c r="A31" s="93" t="s">
        <v>257</v>
      </c>
      <c r="B31" s="173" t="s">
        <v>405</v>
      </c>
      <c r="C31" s="173" t="s">
        <v>128</v>
      </c>
      <c r="D31" s="173" t="s">
        <v>406</v>
      </c>
      <c r="E31" s="62" t="s">
        <v>197</v>
      </c>
      <c r="F31" s="63">
        <v>1</v>
      </c>
      <c r="G31" s="64">
        <v>382.06</v>
      </c>
      <c r="H31" s="64">
        <v>482.12</v>
      </c>
      <c r="I31" s="64">
        <f t="shared" si="0"/>
        <v>482.12</v>
      </c>
      <c r="J31" s="83">
        <v>1.1558182642875843E-2</v>
      </c>
    </row>
    <row r="32" spans="1:10" ht="38.25" x14ac:dyDescent="0.25">
      <c r="A32" s="93" t="s">
        <v>260</v>
      </c>
      <c r="B32" s="173" t="s">
        <v>407</v>
      </c>
      <c r="C32" s="173" t="s">
        <v>128</v>
      </c>
      <c r="D32" s="173" t="s">
        <v>408</v>
      </c>
      <c r="E32" s="62" t="s">
        <v>197</v>
      </c>
      <c r="F32" s="63">
        <v>1</v>
      </c>
      <c r="G32" s="64">
        <v>141.97</v>
      </c>
      <c r="H32" s="64">
        <v>179.15</v>
      </c>
      <c r="I32" s="64">
        <f t="shared" si="0"/>
        <v>179.15</v>
      </c>
      <c r="J32" s="83">
        <v>4.2948818146337159E-3</v>
      </c>
    </row>
    <row r="33" spans="1:10" ht="25.5" x14ac:dyDescent="0.25">
      <c r="A33" s="93" t="s">
        <v>263</v>
      </c>
      <c r="B33" s="173" t="s">
        <v>409</v>
      </c>
      <c r="C33" s="173" t="s">
        <v>128</v>
      </c>
      <c r="D33" s="173" t="s">
        <v>410</v>
      </c>
      <c r="E33" s="62" t="s">
        <v>197</v>
      </c>
      <c r="F33" s="63">
        <v>1</v>
      </c>
      <c r="G33" s="64">
        <v>50.99</v>
      </c>
      <c r="H33" s="64">
        <v>64.34</v>
      </c>
      <c r="I33" s="64">
        <f t="shared" si="0"/>
        <v>64.34</v>
      </c>
      <c r="J33" s="83">
        <v>1.5424655090903337E-3</v>
      </c>
    </row>
    <row r="34" spans="1:10" ht="38.25" x14ac:dyDescent="0.25">
      <c r="A34" s="93" t="s">
        <v>266</v>
      </c>
      <c r="B34" s="173" t="s">
        <v>411</v>
      </c>
      <c r="C34" s="173" t="s">
        <v>128</v>
      </c>
      <c r="D34" s="173" t="s">
        <v>412</v>
      </c>
      <c r="E34" s="62" t="s">
        <v>197</v>
      </c>
      <c r="F34" s="63">
        <v>2</v>
      </c>
      <c r="G34" s="64">
        <v>20.34</v>
      </c>
      <c r="H34" s="64">
        <v>25.66</v>
      </c>
      <c r="I34" s="64">
        <f t="shared" si="0"/>
        <v>51.32</v>
      </c>
      <c r="J34" s="83">
        <v>1.2303284104214474E-3</v>
      </c>
    </row>
    <row r="35" spans="1:10" ht="38.25" x14ac:dyDescent="0.25">
      <c r="A35" s="93" t="s">
        <v>269</v>
      </c>
      <c r="B35" s="173" t="s">
        <v>413</v>
      </c>
      <c r="C35" s="173" t="s">
        <v>128</v>
      </c>
      <c r="D35" s="173" t="s">
        <v>414</v>
      </c>
      <c r="E35" s="62" t="s">
        <v>197</v>
      </c>
      <c r="F35" s="63">
        <v>1</v>
      </c>
      <c r="G35" s="64">
        <v>17.86</v>
      </c>
      <c r="H35" s="64">
        <v>22.53</v>
      </c>
      <c r="I35" s="64">
        <f t="shared" si="0"/>
        <v>22.53</v>
      </c>
      <c r="J35" s="83">
        <v>5.4012663848003136E-4</v>
      </c>
    </row>
    <row r="36" spans="1:10" ht="38.25" x14ac:dyDescent="0.25">
      <c r="A36" s="93" t="s">
        <v>272</v>
      </c>
      <c r="B36" s="173" t="s">
        <v>415</v>
      </c>
      <c r="C36" s="173" t="s">
        <v>128</v>
      </c>
      <c r="D36" s="173" t="s">
        <v>416</v>
      </c>
      <c r="E36" s="62" t="s">
        <v>197</v>
      </c>
      <c r="F36" s="63">
        <v>1</v>
      </c>
      <c r="G36" s="64">
        <v>10</v>
      </c>
      <c r="H36" s="64">
        <v>12.61</v>
      </c>
      <c r="I36" s="64">
        <f t="shared" si="0"/>
        <v>12.61</v>
      </c>
      <c r="J36" s="83">
        <v>3.023078966370704E-4</v>
      </c>
    </row>
    <row r="37" spans="1:10" ht="25.5" x14ac:dyDescent="0.25">
      <c r="A37" s="93" t="s">
        <v>277</v>
      </c>
      <c r="B37" s="173" t="s">
        <v>417</v>
      </c>
      <c r="C37" s="173" t="s">
        <v>128</v>
      </c>
      <c r="D37" s="173" t="s">
        <v>418</v>
      </c>
      <c r="E37" s="62" t="s">
        <v>197</v>
      </c>
      <c r="F37" s="63">
        <v>1</v>
      </c>
      <c r="G37" s="64">
        <v>12.59</v>
      </c>
      <c r="H37" s="64">
        <v>15.88</v>
      </c>
      <c r="I37" s="64">
        <f t="shared" si="0"/>
        <v>15.88</v>
      </c>
      <c r="J37" s="83">
        <v>3.8070177625667547E-4</v>
      </c>
    </row>
    <row r="38" spans="1:10" ht="25.5" x14ac:dyDescent="0.25">
      <c r="A38" s="93" t="s">
        <v>281</v>
      </c>
      <c r="B38" s="173" t="s">
        <v>419</v>
      </c>
      <c r="C38" s="173" t="s">
        <v>128</v>
      </c>
      <c r="D38" s="173" t="s">
        <v>420</v>
      </c>
      <c r="E38" s="62" t="s">
        <v>197</v>
      </c>
      <c r="F38" s="63">
        <v>2</v>
      </c>
      <c r="G38" s="64">
        <v>19.59</v>
      </c>
      <c r="H38" s="64">
        <v>24.72</v>
      </c>
      <c r="I38" s="64">
        <f t="shared" si="0"/>
        <v>49.44</v>
      </c>
      <c r="J38" s="83">
        <v>1.1852579230560475E-3</v>
      </c>
    </row>
    <row r="39" spans="1:10" ht="38.25" x14ac:dyDescent="0.25">
      <c r="A39" s="93" t="s">
        <v>284</v>
      </c>
      <c r="B39" s="173" t="s">
        <v>421</v>
      </c>
      <c r="C39" s="173" t="s">
        <v>128</v>
      </c>
      <c r="D39" s="173" t="s">
        <v>422</v>
      </c>
      <c r="E39" s="62" t="s">
        <v>250</v>
      </c>
      <c r="F39" s="63">
        <v>5</v>
      </c>
      <c r="G39" s="64">
        <v>29.64</v>
      </c>
      <c r="H39" s="64">
        <v>37.4</v>
      </c>
      <c r="I39" s="64">
        <f t="shared" si="0"/>
        <v>187</v>
      </c>
      <c r="J39" s="83">
        <v>4.4830750730477523E-3</v>
      </c>
    </row>
    <row r="40" spans="1:10" ht="25.5" x14ac:dyDescent="0.25">
      <c r="A40" s="93" t="s">
        <v>287</v>
      </c>
      <c r="B40" s="173" t="s">
        <v>423</v>
      </c>
      <c r="C40" s="173" t="s">
        <v>128</v>
      </c>
      <c r="D40" s="173" t="s">
        <v>424</v>
      </c>
      <c r="E40" s="62" t="s">
        <v>197</v>
      </c>
      <c r="F40" s="63">
        <v>2</v>
      </c>
      <c r="G40" s="64">
        <v>11.95</v>
      </c>
      <c r="H40" s="64">
        <v>15.07</v>
      </c>
      <c r="I40" s="64">
        <f t="shared" si="0"/>
        <v>30.14</v>
      </c>
      <c r="J40" s="83">
        <v>7.2256621765593191E-4</v>
      </c>
    </row>
    <row r="41" spans="1:10" ht="25.5" x14ac:dyDescent="0.25">
      <c r="A41" s="93" t="s">
        <v>292</v>
      </c>
      <c r="B41" s="173" t="s">
        <v>425</v>
      </c>
      <c r="C41" s="173" t="s">
        <v>128</v>
      </c>
      <c r="D41" s="173" t="s">
        <v>426</v>
      </c>
      <c r="E41" s="62" t="s">
        <v>197</v>
      </c>
      <c r="F41" s="63">
        <v>1</v>
      </c>
      <c r="G41" s="64">
        <v>257.26</v>
      </c>
      <c r="H41" s="64">
        <v>324.63</v>
      </c>
      <c r="I41" s="64">
        <f t="shared" si="0"/>
        <v>324.63</v>
      </c>
      <c r="J41" s="83">
        <v>7.7825703794839138E-3</v>
      </c>
    </row>
    <row r="42" spans="1:10" ht="38.25" x14ac:dyDescent="0.25">
      <c r="A42" s="93" t="s">
        <v>296</v>
      </c>
      <c r="B42" s="173" t="s">
        <v>427</v>
      </c>
      <c r="C42" s="173" t="s">
        <v>128</v>
      </c>
      <c r="D42" s="173" t="s">
        <v>428</v>
      </c>
      <c r="E42" s="62" t="s">
        <v>197</v>
      </c>
      <c r="F42" s="63">
        <v>2</v>
      </c>
      <c r="G42" s="64">
        <v>10.71</v>
      </c>
      <c r="H42" s="64">
        <v>13.51</v>
      </c>
      <c r="I42" s="64">
        <f t="shared" si="0"/>
        <v>27.02</v>
      </c>
      <c r="J42" s="83">
        <v>6.4776838756016187E-4</v>
      </c>
    </row>
    <row r="43" spans="1:10" ht="25.5" x14ac:dyDescent="0.25">
      <c r="A43" s="93" t="s">
        <v>299</v>
      </c>
      <c r="B43" s="173" t="s">
        <v>429</v>
      </c>
      <c r="C43" s="173" t="s">
        <v>128</v>
      </c>
      <c r="D43" s="173" t="s">
        <v>430</v>
      </c>
      <c r="E43" s="62" t="s">
        <v>360</v>
      </c>
      <c r="F43" s="63">
        <v>20</v>
      </c>
      <c r="G43" s="64">
        <v>13.27</v>
      </c>
      <c r="H43" s="64">
        <v>16.739999999999998</v>
      </c>
      <c r="I43" s="64">
        <f t="shared" si="0"/>
        <v>334.8</v>
      </c>
      <c r="J43" s="83">
        <v>8.0263825371999342E-3</v>
      </c>
    </row>
    <row r="44" spans="1:10" ht="25.5" x14ac:dyDescent="0.25">
      <c r="A44" s="93" t="s">
        <v>302</v>
      </c>
      <c r="B44" s="173" t="s">
        <v>431</v>
      </c>
      <c r="C44" s="173" t="s">
        <v>128</v>
      </c>
      <c r="D44" s="173" t="s">
        <v>432</v>
      </c>
      <c r="E44" s="62" t="s">
        <v>360</v>
      </c>
      <c r="F44" s="63">
        <v>20</v>
      </c>
      <c r="G44" s="64">
        <v>5.0599999999999996</v>
      </c>
      <c r="H44" s="64">
        <v>6.38</v>
      </c>
      <c r="I44" s="64">
        <f t="shared" si="0"/>
        <v>127.6</v>
      </c>
      <c r="J44" s="83">
        <v>3.0590394616090547E-3</v>
      </c>
    </row>
    <row r="45" spans="1:10" ht="38.25" x14ac:dyDescent="0.25">
      <c r="A45" s="93" t="s">
        <v>305</v>
      </c>
      <c r="B45" s="173" t="s">
        <v>433</v>
      </c>
      <c r="C45" s="173" t="s">
        <v>128</v>
      </c>
      <c r="D45" s="173" t="s">
        <v>434</v>
      </c>
      <c r="E45" s="62" t="s">
        <v>197</v>
      </c>
      <c r="F45" s="63">
        <v>1</v>
      </c>
      <c r="G45" s="64">
        <v>364.43</v>
      </c>
      <c r="H45" s="64">
        <v>459.87</v>
      </c>
      <c r="I45" s="64">
        <f t="shared" si="0"/>
        <v>459.87</v>
      </c>
      <c r="J45" s="83">
        <v>1.1024768630173636E-2</v>
      </c>
    </row>
    <row r="46" spans="1:10" ht="38.25" x14ac:dyDescent="0.25">
      <c r="A46" s="93" t="s">
        <v>308</v>
      </c>
      <c r="B46" s="173" t="s">
        <v>435</v>
      </c>
      <c r="C46" s="173" t="s">
        <v>128</v>
      </c>
      <c r="D46" s="173" t="s">
        <v>436</v>
      </c>
      <c r="E46" s="62" t="s">
        <v>197</v>
      </c>
      <c r="F46" s="63">
        <v>1</v>
      </c>
      <c r="G46" s="64">
        <v>46.49</v>
      </c>
      <c r="H46" s="64">
        <v>58.66</v>
      </c>
      <c r="I46" s="64">
        <f t="shared" si="0"/>
        <v>58.66</v>
      </c>
      <c r="J46" s="83">
        <v>1.4062951004544448E-3</v>
      </c>
    </row>
    <row r="47" spans="1:10" ht="25.5" x14ac:dyDescent="0.25">
      <c r="A47" s="93" t="s">
        <v>311</v>
      </c>
      <c r="B47" s="173" t="s">
        <v>437</v>
      </c>
      <c r="C47" s="173" t="s">
        <v>128</v>
      </c>
      <c r="D47" s="173" t="s">
        <v>438</v>
      </c>
      <c r="E47" s="62" t="s">
        <v>197</v>
      </c>
      <c r="F47" s="63">
        <v>1</v>
      </c>
      <c r="G47" s="64">
        <v>48.55</v>
      </c>
      <c r="H47" s="64">
        <v>61.26</v>
      </c>
      <c r="I47" s="64">
        <f t="shared" si="0"/>
        <v>61.26</v>
      </c>
      <c r="J47" s="83">
        <v>1.4686266255342531E-3</v>
      </c>
    </row>
    <row r="48" spans="1:10" ht="38.25" x14ac:dyDescent="0.25">
      <c r="A48" s="93" t="s">
        <v>314</v>
      </c>
      <c r="B48" s="173" t="s">
        <v>439</v>
      </c>
      <c r="C48" s="173" t="s">
        <v>128</v>
      </c>
      <c r="D48" s="173" t="s">
        <v>440</v>
      </c>
      <c r="E48" s="62" t="s">
        <v>197</v>
      </c>
      <c r="F48" s="63">
        <v>3</v>
      </c>
      <c r="G48" s="64">
        <v>42.62</v>
      </c>
      <c r="H48" s="64">
        <v>53.78</v>
      </c>
      <c r="I48" s="64">
        <f t="shared" si="0"/>
        <v>161.34</v>
      </c>
      <c r="J48" s="83">
        <v>3.8679108678370288E-3</v>
      </c>
    </row>
    <row r="49" spans="1:10" ht="25.5" x14ac:dyDescent="0.25">
      <c r="A49" s="93" t="s">
        <v>317</v>
      </c>
      <c r="B49" s="173" t="s">
        <v>441</v>
      </c>
      <c r="C49" s="173" t="s">
        <v>128</v>
      </c>
      <c r="D49" s="173" t="s">
        <v>442</v>
      </c>
      <c r="E49" s="62" t="s">
        <v>197</v>
      </c>
      <c r="F49" s="63">
        <v>1</v>
      </c>
      <c r="G49" s="64">
        <v>487.05</v>
      </c>
      <c r="H49" s="64">
        <v>614.6</v>
      </c>
      <c r="I49" s="64">
        <f t="shared" si="0"/>
        <v>614.6</v>
      </c>
      <c r="J49" s="83">
        <v>1.4734213582326999E-2</v>
      </c>
    </row>
    <row r="50" spans="1:10" ht="25.5" x14ac:dyDescent="0.25">
      <c r="A50" s="93" t="s">
        <v>321</v>
      </c>
      <c r="B50" s="173" t="s">
        <v>443</v>
      </c>
      <c r="C50" s="173" t="s">
        <v>128</v>
      </c>
      <c r="D50" s="173" t="s">
        <v>444</v>
      </c>
      <c r="E50" s="62" t="s">
        <v>360</v>
      </c>
      <c r="F50" s="63">
        <v>112</v>
      </c>
      <c r="G50" s="64">
        <v>24.35</v>
      </c>
      <c r="H50" s="64">
        <v>30.72</v>
      </c>
      <c r="I50" s="64">
        <f t="shared" si="0"/>
        <v>3440.64</v>
      </c>
      <c r="J50" s="83">
        <v>8.2484745557919889E-2</v>
      </c>
    </row>
    <row r="51" spans="1:10" x14ac:dyDescent="0.25">
      <c r="A51" s="93" t="s">
        <v>324</v>
      </c>
      <c r="B51" s="173" t="s">
        <v>445</v>
      </c>
      <c r="C51" s="173" t="s">
        <v>128</v>
      </c>
      <c r="D51" s="173" t="s">
        <v>446</v>
      </c>
      <c r="E51" s="62" t="s">
        <v>250</v>
      </c>
      <c r="F51" s="63">
        <v>10</v>
      </c>
      <c r="G51" s="64">
        <v>70.03</v>
      </c>
      <c r="H51" s="64">
        <v>88.37</v>
      </c>
      <c r="I51" s="64">
        <f t="shared" si="0"/>
        <v>883.7</v>
      </c>
      <c r="J51" s="83">
        <v>2.1185526428087159E-2</v>
      </c>
    </row>
    <row r="52" spans="1:10" x14ac:dyDescent="0.25">
      <c r="A52" s="93" t="s">
        <v>328</v>
      </c>
      <c r="B52" s="173" t="s">
        <v>447</v>
      </c>
      <c r="C52" s="173" t="s">
        <v>294</v>
      </c>
      <c r="D52" s="173" t="s">
        <v>448</v>
      </c>
      <c r="E52" s="62" t="s">
        <v>360</v>
      </c>
      <c r="F52" s="63">
        <v>20</v>
      </c>
      <c r="G52" s="64">
        <v>64.67</v>
      </c>
      <c r="H52" s="64">
        <v>81.599999999999994</v>
      </c>
      <c r="I52" s="64">
        <f t="shared" si="0"/>
        <v>1632</v>
      </c>
      <c r="J52" s="83">
        <v>3.9125018819325841E-2</v>
      </c>
    </row>
    <row r="53" spans="1:10" ht="38.25" x14ac:dyDescent="0.25">
      <c r="A53" s="93" t="s">
        <v>331</v>
      </c>
      <c r="B53" s="173" t="s">
        <v>449</v>
      </c>
      <c r="C53" s="173" t="s">
        <v>176</v>
      </c>
      <c r="D53" s="173" t="s">
        <v>450</v>
      </c>
      <c r="E53" s="62" t="s">
        <v>291</v>
      </c>
      <c r="F53" s="63">
        <v>10</v>
      </c>
      <c r="G53" s="64">
        <v>21.78</v>
      </c>
      <c r="H53" s="64">
        <v>27.48</v>
      </c>
      <c r="I53" s="64">
        <f t="shared" si="0"/>
        <v>274.8</v>
      </c>
      <c r="J53" s="83">
        <v>6.5879627276658956E-3</v>
      </c>
    </row>
    <row r="54" spans="1:10" ht="25.5" x14ac:dyDescent="0.25">
      <c r="A54" s="93" t="s">
        <v>335</v>
      </c>
      <c r="B54" s="173" t="s">
        <v>451</v>
      </c>
      <c r="C54" s="173" t="s">
        <v>176</v>
      </c>
      <c r="D54" s="173" t="s">
        <v>452</v>
      </c>
      <c r="E54" s="62" t="s">
        <v>360</v>
      </c>
      <c r="F54" s="63">
        <v>20</v>
      </c>
      <c r="G54" s="64">
        <v>30.76</v>
      </c>
      <c r="H54" s="64">
        <v>38.81</v>
      </c>
      <c r="I54" s="64">
        <f t="shared" si="0"/>
        <v>776.2</v>
      </c>
      <c r="J54" s="83">
        <v>1.8608357602672009E-2</v>
      </c>
    </row>
    <row r="55" spans="1:10" ht="25.5" x14ac:dyDescent="0.25">
      <c r="A55" s="93" t="s">
        <v>338</v>
      </c>
      <c r="B55" s="173" t="s">
        <v>453</v>
      </c>
      <c r="C55" s="173" t="s">
        <v>128</v>
      </c>
      <c r="D55" s="173" t="s">
        <v>454</v>
      </c>
      <c r="E55" s="62" t="s">
        <v>197</v>
      </c>
      <c r="F55" s="63">
        <v>1</v>
      </c>
      <c r="G55" s="64">
        <v>91.26</v>
      </c>
      <c r="H55" s="64">
        <v>115.16</v>
      </c>
      <c r="I55" s="64">
        <f t="shared" si="0"/>
        <v>115.16</v>
      </c>
      <c r="J55" s="83">
        <v>2.7608070877656642E-3</v>
      </c>
    </row>
    <row r="56" spans="1:10" ht="38.25" x14ac:dyDescent="0.25">
      <c r="A56" s="93" t="s">
        <v>341</v>
      </c>
      <c r="B56" s="173" t="s">
        <v>455</v>
      </c>
      <c r="C56" s="173" t="s">
        <v>128</v>
      </c>
      <c r="D56" s="173" t="s">
        <v>456</v>
      </c>
      <c r="E56" s="62" t="s">
        <v>197</v>
      </c>
      <c r="F56" s="63">
        <v>1</v>
      </c>
      <c r="G56" s="64">
        <v>641.44000000000005</v>
      </c>
      <c r="H56" s="64">
        <v>809.43</v>
      </c>
      <c r="I56" s="64">
        <f t="shared" si="0"/>
        <v>809.43</v>
      </c>
      <c r="J56" s="83">
        <v>1.9405002440518942E-2</v>
      </c>
    </row>
    <row r="57" spans="1:10" ht="38.25" x14ac:dyDescent="0.25">
      <c r="A57" s="93" t="s">
        <v>344</v>
      </c>
      <c r="B57" s="173" t="s">
        <v>457</v>
      </c>
      <c r="C57" s="173" t="s">
        <v>128</v>
      </c>
      <c r="D57" s="173" t="s">
        <v>458</v>
      </c>
      <c r="E57" s="62" t="s">
        <v>197</v>
      </c>
      <c r="F57" s="63">
        <v>2</v>
      </c>
      <c r="G57" s="64">
        <v>267.45999999999998</v>
      </c>
      <c r="H57" s="64">
        <v>337.5</v>
      </c>
      <c r="I57" s="64">
        <f t="shared" si="0"/>
        <v>675</v>
      </c>
      <c r="J57" s="83">
        <v>1.6182222857257931E-2</v>
      </c>
    </row>
    <row r="58" spans="1:10" ht="25.5" x14ac:dyDescent="0.25">
      <c r="A58" s="93" t="s">
        <v>347</v>
      </c>
      <c r="B58" s="173" t="s">
        <v>459</v>
      </c>
      <c r="C58" s="173" t="s">
        <v>176</v>
      </c>
      <c r="D58" s="173" t="s">
        <v>460</v>
      </c>
      <c r="E58" s="62" t="s">
        <v>197</v>
      </c>
      <c r="F58" s="63">
        <v>2</v>
      </c>
      <c r="G58" s="64">
        <v>38.869999999999997</v>
      </c>
      <c r="H58" s="64">
        <v>49.05</v>
      </c>
      <c r="I58" s="64">
        <f t="shared" si="0"/>
        <v>98.1</v>
      </c>
      <c r="J58" s="83">
        <v>2.3518163885881526E-3</v>
      </c>
    </row>
    <row r="59" spans="1:10" ht="25.5" x14ac:dyDescent="0.25">
      <c r="A59" s="93" t="s">
        <v>350</v>
      </c>
      <c r="B59" s="173" t="s">
        <v>461</v>
      </c>
      <c r="C59" s="173" t="s">
        <v>176</v>
      </c>
      <c r="D59" s="173" t="s">
        <v>462</v>
      </c>
      <c r="E59" s="62" t="s">
        <v>197</v>
      </c>
      <c r="F59" s="63">
        <v>2</v>
      </c>
      <c r="G59" s="64">
        <v>88.6</v>
      </c>
      <c r="H59" s="64">
        <v>111.8</v>
      </c>
      <c r="I59" s="64">
        <f t="shared" si="0"/>
        <v>223.6</v>
      </c>
      <c r="J59" s="83">
        <v>5.3605111568635162E-3</v>
      </c>
    </row>
    <row r="60" spans="1:10" ht="25.5" x14ac:dyDescent="0.25">
      <c r="A60" s="93" t="s">
        <v>353</v>
      </c>
      <c r="B60" s="173" t="s">
        <v>463</v>
      </c>
      <c r="C60" s="173" t="s">
        <v>176</v>
      </c>
      <c r="D60" s="173" t="s">
        <v>464</v>
      </c>
      <c r="E60" s="62" t="s">
        <v>197</v>
      </c>
      <c r="F60" s="63">
        <v>2</v>
      </c>
      <c r="G60" s="64">
        <v>102.95</v>
      </c>
      <c r="H60" s="64">
        <v>129.91</v>
      </c>
      <c r="I60" s="64">
        <f t="shared" si="0"/>
        <v>259.82</v>
      </c>
      <c r="J60" s="83">
        <v>6.2288372485522301E-3</v>
      </c>
    </row>
    <row r="61" spans="1:10" ht="25.5" x14ac:dyDescent="0.25">
      <c r="A61" s="93" t="s">
        <v>465</v>
      </c>
      <c r="B61" s="173" t="s">
        <v>466</v>
      </c>
      <c r="C61" s="173" t="s">
        <v>176</v>
      </c>
      <c r="D61" s="173" t="s">
        <v>467</v>
      </c>
      <c r="E61" s="62" t="s">
        <v>197</v>
      </c>
      <c r="F61" s="63">
        <v>2</v>
      </c>
      <c r="G61" s="64">
        <v>30.89</v>
      </c>
      <c r="H61" s="64">
        <v>38.979999999999997</v>
      </c>
      <c r="I61" s="64">
        <f t="shared" si="0"/>
        <v>77.959999999999994</v>
      </c>
      <c r="J61" s="83">
        <v>1.8689868058545604E-3</v>
      </c>
    </row>
    <row r="62" spans="1:10" ht="25.5" x14ac:dyDescent="0.25">
      <c r="A62" s="93" t="s">
        <v>468</v>
      </c>
      <c r="B62" s="173" t="s">
        <v>469</v>
      </c>
      <c r="C62" s="173" t="s">
        <v>128</v>
      </c>
      <c r="D62" s="173" t="s">
        <v>470</v>
      </c>
      <c r="E62" s="62" t="s">
        <v>197</v>
      </c>
      <c r="F62" s="63">
        <v>3</v>
      </c>
      <c r="G62" s="64">
        <v>44.77</v>
      </c>
      <c r="H62" s="64">
        <v>56.49</v>
      </c>
      <c r="I62" s="64">
        <f t="shared" si="0"/>
        <v>169.47</v>
      </c>
      <c r="J62" s="83">
        <v>4.0628167520288909E-3</v>
      </c>
    </row>
    <row r="63" spans="1:10" ht="38.25" x14ac:dyDescent="0.25">
      <c r="A63" s="93" t="s">
        <v>471</v>
      </c>
      <c r="B63" s="173" t="s">
        <v>472</v>
      </c>
      <c r="C63" s="173" t="s">
        <v>128</v>
      </c>
      <c r="D63" s="173" t="s">
        <v>473</v>
      </c>
      <c r="E63" s="62" t="s">
        <v>197</v>
      </c>
      <c r="F63" s="63">
        <v>2</v>
      </c>
      <c r="G63" s="64">
        <v>23.11</v>
      </c>
      <c r="H63" s="64">
        <v>29.16</v>
      </c>
      <c r="I63" s="64">
        <f t="shared" si="0"/>
        <v>58.32</v>
      </c>
      <c r="J63" s="83">
        <v>1.3981440548670853E-3</v>
      </c>
    </row>
    <row r="64" spans="1:10" ht="38.25" x14ac:dyDescent="0.25">
      <c r="A64" s="93" t="s">
        <v>474</v>
      </c>
      <c r="B64" s="173" t="s">
        <v>475</v>
      </c>
      <c r="C64" s="173" t="s">
        <v>128</v>
      </c>
      <c r="D64" s="173" t="s">
        <v>476</v>
      </c>
      <c r="E64" s="62" t="s">
        <v>197</v>
      </c>
      <c r="F64" s="63">
        <v>2</v>
      </c>
      <c r="G64" s="64">
        <v>60.67</v>
      </c>
      <c r="H64" s="64">
        <v>76.55</v>
      </c>
      <c r="I64" s="64">
        <f t="shared" si="0"/>
        <v>153.1</v>
      </c>
      <c r="J64" s="83">
        <v>3.670367880661021E-3</v>
      </c>
    </row>
    <row r="65" spans="1:12" ht="25.5" x14ac:dyDescent="0.25">
      <c r="A65" s="93" t="s">
        <v>477</v>
      </c>
      <c r="B65" s="173" t="s">
        <v>478</v>
      </c>
      <c r="C65" s="173" t="s">
        <v>176</v>
      </c>
      <c r="D65" s="173" t="s">
        <v>479</v>
      </c>
      <c r="E65" s="62" t="s">
        <v>59</v>
      </c>
      <c r="F65" s="63">
        <v>2</v>
      </c>
      <c r="G65" s="64">
        <v>150.63999999999999</v>
      </c>
      <c r="H65" s="64">
        <v>190.09</v>
      </c>
      <c r="I65" s="64">
        <f t="shared" si="0"/>
        <v>380.18</v>
      </c>
      <c r="J65" s="83">
        <v>9.1143073864775118E-3</v>
      </c>
    </row>
    <row r="66" spans="1:12" ht="25.5" x14ac:dyDescent="0.25">
      <c r="A66" s="93" t="s">
        <v>480</v>
      </c>
      <c r="B66" s="173" t="s">
        <v>481</v>
      </c>
      <c r="C66" s="173" t="s">
        <v>176</v>
      </c>
      <c r="D66" s="173" t="s">
        <v>482</v>
      </c>
      <c r="E66" s="62" t="s">
        <v>197</v>
      </c>
      <c r="F66" s="63">
        <v>3</v>
      </c>
      <c r="G66" s="64">
        <v>58.51</v>
      </c>
      <c r="H66" s="64">
        <v>73.83</v>
      </c>
      <c r="I66" s="64">
        <f t="shared" si="0"/>
        <v>221.49</v>
      </c>
      <c r="J66" s="83">
        <v>5.3099267268949023E-3</v>
      </c>
    </row>
    <row r="67" spans="1:12" ht="25.5" x14ac:dyDescent="0.25">
      <c r="A67" s="93" t="s">
        <v>483</v>
      </c>
      <c r="B67" s="173" t="s">
        <v>484</v>
      </c>
      <c r="C67" s="173" t="s">
        <v>176</v>
      </c>
      <c r="D67" s="173" t="s">
        <v>485</v>
      </c>
      <c r="E67" s="62" t="s">
        <v>197</v>
      </c>
      <c r="F67" s="63">
        <v>3</v>
      </c>
      <c r="G67" s="64">
        <v>160.33000000000001</v>
      </c>
      <c r="H67" s="64">
        <v>202.32</v>
      </c>
      <c r="I67" s="64">
        <f t="shared" si="0"/>
        <v>606.96</v>
      </c>
      <c r="J67" s="83">
        <v>1.455105479324633E-2</v>
      </c>
    </row>
    <row r="68" spans="1:12" ht="25.5" x14ac:dyDescent="0.25">
      <c r="A68" s="93" t="s">
        <v>486</v>
      </c>
      <c r="B68" s="173" t="s">
        <v>487</v>
      </c>
      <c r="C68" s="173" t="s">
        <v>176</v>
      </c>
      <c r="D68" s="173" t="s">
        <v>488</v>
      </c>
      <c r="E68" s="62" t="s">
        <v>197</v>
      </c>
      <c r="F68" s="63">
        <v>10</v>
      </c>
      <c r="G68" s="64">
        <v>48.35</v>
      </c>
      <c r="H68" s="64">
        <v>61.01</v>
      </c>
      <c r="I68" s="64">
        <f t="shared" si="0"/>
        <v>610.1</v>
      </c>
      <c r="J68" s="83">
        <v>1.4626332096611946E-2</v>
      </c>
    </row>
    <row r="69" spans="1:12" ht="38.25" x14ac:dyDescent="0.25">
      <c r="A69" s="93" t="s">
        <v>489</v>
      </c>
      <c r="B69" s="173" t="s">
        <v>490</v>
      </c>
      <c r="C69" s="173" t="s">
        <v>176</v>
      </c>
      <c r="D69" s="173" t="s">
        <v>491</v>
      </c>
      <c r="E69" s="62" t="s">
        <v>360</v>
      </c>
      <c r="F69" s="63">
        <v>1</v>
      </c>
      <c r="G69" s="64">
        <v>650.91</v>
      </c>
      <c r="H69" s="64">
        <v>821.38</v>
      </c>
      <c r="I69" s="64">
        <f t="shared" si="0"/>
        <v>821.38</v>
      </c>
      <c r="J69" s="83">
        <v>1.9691487719251138E-2</v>
      </c>
    </row>
    <row r="70" spans="1:12" x14ac:dyDescent="0.25">
      <c r="A70" s="93" t="s">
        <v>492</v>
      </c>
      <c r="B70" s="173" t="s">
        <v>493</v>
      </c>
      <c r="C70" s="173" t="s">
        <v>176</v>
      </c>
      <c r="D70" s="173" t="s">
        <v>494</v>
      </c>
      <c r="E70" s="62" t="s">
        <v>197</v>
      </c>
      <c r="F70" s="63">
        <v>10</v>
      </c>
      <c r="G70" s="64">
        <v>8.5399999999999991</v>
      </c>
      <c r="H70" s="64">
        <v>10.77</v>
      </c>
      <c r="I70" s="64">
        <f t="shared" si="0"/>
        <v>107.7</v>
      </c>
      <c r="J70" s="83">
        <v>2.5819635581135988E-3</v>
      </c>
    </row>
    <row r="71" spans="1:12" ht="38.25" x14ac:dyDescent="0.25">
      <c r="A71" s="93" t="s">
        <v>495</v>
      </c>
      <c r="B71" s="173" t="s">
        <v>496</v>
      </c>
      <c r="C71" s="173" t="s">
        <v>176</v>
      </c>
      <c r="D71" s="173" t="s">
        <v>497</v>
      </c>
      <c r="E71" s="62" t="s">
        <v>197</v>
      </c>
      <c r="F71" s="63">
        <v>3</v>
      </c>
      <c r="G71" s="64">
        <v>250.8</v>
      </c>
      <c r="H71" s="64">
        <v>316.48</v>
      </c>
      <c r="I71" s="64">
        <f t="shared" si="0"/>
        <v>949.44</v>
      </c>
      <c r="J71" s="83">
        <v>2.276155506606662E-2</v>
      </c>
    </row>
    <row r="72" spans="1:12" ht="38.25" x14ac:dyDescent="0.25">
      <c r="A72" s="93" t="s">
        <v>498</v>
      </c>
      <c r="B72" s="173" t="s">
        <v>499</v>
      </c>
      <c r="C72" s="173" t="s">
        <v>176</v>
      </c>
      <c r="D72" s="173" t="s">
        <v>500</v>
      </c>
      <c r="E72" s="62" t="s">
        <v>197</v>
      </c>
      <c r="F72" s="63">
        <v>4</v>
      </c>
      <c r="G72" s="64">
        <v>86.94</v>
      </c>
      <c r="H72" s="64">
        <v>109.7</v>
      </c>
      <c r="I72" s="64">
        <f t="shared" si="0"/>
        <v>438.8</v>
      </c>
      <c r="J72" s="83">
        <v>1.0519643540392266E-2</v>
      </c>
    </row>
    <row r="73" spans="1:12" x14ac:dyDescent="0.25">
      <c r="A73" s="162"/>
      <c r="B73" s="85"/>
      <c r="C73" s="85"/>
      <c r="D73" s="85"/>
      <c r="E73" s="85"/>
      <c r="F73" s="85"/>
      <c r="G73" s="85"/>
      <c r="H73" s="85"/>
      <c r="I73" s="85"/>
      <c r="J73" s="86"/>
      <c r="L73" s="180">
        <f>SUM(I8:I72)</f>
        <v>41712.439999999988</v>
      </c>
    </row>
    <row r="74" spans="1:12" x14ac:dyDescent="0.25">
      <c r="A74" s="279"/>
      <c r="B74" s="280"/>
      <c r="C74" s="280"/>
      <c r="D74" s="87"/>
      <c r="E74" s="165"/>
      <c r="F74" s="281" t="s">
        <v>159</v>
      </c>
      <c r="G74" s="280"/>
      <c r="H74" s="151"/>
      <c r="I74" s="152"/>
      <c r="J74" s="203">
        <v>33059.33</v>
      </c>
    </row>
    <row r="75" spans="1:12" x14ac:dyDescent="0.25">
      <c r="A75" s="279"/>
      <c r="B75" s="280"/>
      <c r="C75" s="280"/>
      <c r="D75" s="87"/>
      <c r="E75" s="165"/>
      <c r="F75" s="281" t="s">
        <v>160</v>
      </c>
      <c r="G75" s="280"/>
      <c r="H75" s="151"/>
      <c r="I75" s="152"/>
      <c r="J75" s="203">
        <v>8653.11</v>
      </c>
    </row>
    <row r="76" spans="1:12" x14ac:dyDescent="0.25">
      <c r="A76" s="279"/>
      <c r="B76" s="280"/>
      <c r="C76" s="280"/>
      <c r="D76" s="87"/>
      <c r="E76" s="165"/>
      <c r="F76" s="281" t="s">
        <v>161</v>
      </c>
      <c r="G76" s="280"/>
      <c r="H76" s="151"/>
      <c r="I76" s="152"/>
      <c r="J76" s="203">
        <v>41712.44</v>
      </c>
    </row>
    <row r="77" spans="1:12" ht="15.75" thickBot="1" x14ac:dyDescent="0.3">
      <c r="A77" s="128"/>
      <c r="B77" s="88"/>
      <c r="C77" s="88"/>
      <c r="D77" s="88"/>
      <c r="E77" s="88"/>
      <c r="F77" s="88"/>
      <c r="G77" s="88"/>
      <c r="H77" s="88"/>
      <c r="I77" s="88"/>
      <c r="J77" s="89"/>
    </row>
    <row r="78" spans="1:12" x14ac:dyDescent="0.25">
      <c r="A78" s="273" t="s">
        <v>162</v>
      </c>
      <c r="B78" s="274"/>
      <c r="C78" s="274"/>
      <c r="D78" s="274"/>
      <c r="E78" s="274"/>
      <c r="F78" s="274"/>
      <c r="G78" s="274"/>
      <c r="H78" s="274"/>
      <c r="I78" s="274"/>
      <c r="J78" s="275"/>
    </row>
    <row r="79" spans="1:12" x14ac:dyDescent="0.25">
      <c r="A79" s="273"/>
      <c r="B79" s="274"/>
      <c r="C79" s="274"/>
      <c r="D79" s="274"/>
      <c r="E79" s="274"/>
      <c r="F79" s="274"/>
      <c r="G79" s="274"/>
      <c r="H79" s="274"/>
      <c r="I79" s="274"/>
      <c r="J79" s="275"/>
    </row>
    <row r="80" spans="1:12" ht="15.75" thickBot="1" x14ac:dyDescent="0.3">
      <c r="A80" s="285"/>
      <c r="B80" s="286"/>
      <c r="C80" s="286"/>
      <c r="D80" s="286"/>
      <c r="E80" s="286"/>
      <c r="F80" s="286"/>
      <c r="G80" s="286"/>
      <c r="H80" s="286"/>
      <c r="I80" s="286"/>
      <c r="J80" s="287"/>
    </row>
  </sheetData>
  <mergeCells count="19">
    <mergeCell ref="A79:J79"/>
    <mergeCell ref="A80:J80"/>
    <mergeCell ref="A76:C76"/>
    <mergeCell ref="F76:G76"/>
    <mergeCell ref="A78:J78"/>
    <mergeCell ref="A1:J1"/>
    <mergeCell ref="A2:J2"/>
    <mergeCell ref="A3:J3"/>
    <mergeCell ref="A6:J6"/>
    <mergeCell ref="A74:C74"/>
    <mergeCell ref="F74:G74"/>
    <mergeCell ref="A75:C75"/>
    <mergeCell ref="F75:G75"/>
    <mergeCell ref="E4:F4"/>
    <mergeCell ref="G4:H4"/>
    <mergeCell ref="I4:J4"/>
    <mergeCell ref="E5:F5"/>
    <mergeCell ref="G5:H5"/>
    <mergeCell ref="I5:J5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75" orientation="landscape" r:id="rId1"/>
  <headerFooter>
    <oddFooter>&amp;L&amp;G</oddFooter>
  </headerFooter>
  <legacyDrawingHF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N659"/>
  <sheetViews>
    <sheetView tabSelected="1" view="pageBreakPreview" zoomScaleNormal="100" zoomScaleSheetLayoutView="100" workbookViewId="0">
      <selection activeCell="M652" sqref="M652"/>
    </sheetView>
  </sheetViews>
  <sheetFormatPr defaultRowHeight="15" x14ac:dyDescent="0.25"/>
  <cols>
    <col min="1" max="1" width="11.42578125" style="61" bestFit="1" customWidth="1"/>
    <col min="2" max="2" width="13.7109375" style="61" bestFit="1" customWidth="1"/>
    <col min="3" max="3" width="11.42578125" style="61" bestFit="1" customWidth="1"/>
    <col min="4" max="4" width="68.5703125" style="61" bestFit="1" customWidth="1"/>
    <col min="5" max="5" width="17.140625" style="61" bestFit="1" customWidth="1"/>
    <col min="6" max="8" width="13.7109375" style="61" bestFit="1" customWidth="1"/>
    <col min="9" max="9" width="14.85546875" style="61" bestFit="1" customWidth="1"/>
    <col min="10" max="10" width="16" style="61" bestFit="1" customWidth="1"/>
    <col min="11" max="16384" width="9.140625" style="61"/>
  </cols>
  <sheetData>
    <row r="1" spans="1:10" ht="21.75" customHeight="1" thickBot="1" x14ac:dyDescent="0.3">
      <c r="A1" s="234" t="s">
        <v>2</v>
      </c>
      <c r="B1" s="235"/>
      <c r="C1" s="235"/>
      <c r="D1" s="235"/>
      <c r="E1" s="235"/>
      <c r="F1" s="235"/>
      <c r="G1" s="235"/>
      <c r="H1" s="235"/>
      <c r="I1" s="235"/>
      <c r="J1" s="236"/>
    </row>
    <row r="2" spans="1:10" ht="22.5" customHeight="1" thickBot="1" x14ac:dyDescent="0.3">
      <c r="A2" s="234" t="s">
        <v>165</v>
      </c>
      <c r="B2" s="235"/>
      <c r="C2" s="235"/>
      <c r="D2" s="235"/>
      <c r="E2" s="235"/>
      <c r="F2" s="235"/>
      <c r="G2" s="235"/>
      <c r="H2" s="235"/>
      <c r="I2" s="235"/>
      <c r="J2" s="236"/>
    </row>
    <row r="3" spans="1:10" ht="21.75" customHeight="1" thickBot="1" x14ac:dyDescent="0.3">
      <c r="A3" s="294" t="s">
        <v>739</v>
      </c>
      <c r="B3" s="295"/>
      <c r="C3" s="295"/>
      <c r="D3" s="295"/>
      <c r="E3" s="295"/>
      <c r="F3" s="295"/>
      <c r="G3" s="295"/>
      <c r="H3" s="295"/>
      <c r="I3" s="295"/>
      <c r="J3" s="296"/>
    </row>
    <row r="4" spans="1:10" x14ac:dyDescent="0.25">
      <c r="A4" s="90"/>
      <c r="B4" s="167"/>
      <c r="C4" s="167"/>
      <c r="D4" s="167" t="s">
        <v>113</v>
      </c>
      <c r="E4" s="283" t="s">
        <v>114</v>
      </c>
      <c r="F4" s="283"/>
      <c r="G4" s="283" t="s">
        <v>169</v>
      </c>
      <c r="H4" s="283"/>
      <c r="I4" s="283" t="s">
        <v>115</v>
      </c>
      <c r="J4" s="284"/>
    </row>
    <row r="5" spans="1:10" ht="55.5" customHeight="1" thickBot="1" x14ac:dyDescent="0.3">
      <c r="A5" s="91"/>
      <c r="B5" s="166"/>
      <c r="C5" s="166"/>
      <c r="D5" s="166" t="s">
        <v>357</v>
      </c>
      <c r="E5" s="281" t="s">
        <v>738</v>
      </c>
      <c r="F5" s="281"/>
      <c r="G5" s="281" t="s">
        <v>171</v>
      </c>
      <c r="H5" s="281"/>
      <c r="I5" s="281" t="s">
        <v>118</v>
      </c>
      <c r="J5" s="282"/>
    </row>
    <row r="6" spans="1:10" s="209" customFormat="1" ht="23.25" customHeight="1" thickBot="1" x14ac:dyDescent="0.3">
      <c r="A6" s="288" t="s">
        <v>172</v>
      </c>
      <c r="B6" s="289"/>
      <c r="C6" s="289"/>
      <c r="D6" s="289"/>
      <c r="E6" s="289"/>
      <c r="F6" s="289"/>
      <c r="G6" s="289"/>
      <c r="H6" s="289"/>
      <c r="I6" s="289"/>
      <c r="J6" s="290"/>
    </row>
    <row r="7" spans="1:10" ht="18" customHeight="1" x14ac:dyDescent="0.25">
      <c r="A7" s="129" t="s">
        <v>126</v>
      </c>
      <c r="B7" s="130" t="s">
        <v>120</v>
      </c>
      <c r="C7" s="172" t="s">
        <v>121</v>
      </c>
      <c r="D7" s="172" t="s">
        <v>3</v>
      </c>
      <c r="E7" s="298" t="s">
        <v>173</v>
      </c>
      <c r="F7" s="298"/>
      <c r="G7" s="131" t="s">
        <v>122</v>
      </c>
      <c r="H7" s="130" t="s">
        <v>123</v>
      </c>
      <c r="I7" s="130" t="s">
        <v>124</v>
      </c>
      <c r="J7" s="132" t="s">
        <v>54</v>
      </c>
    </row>
    <row r="8" spans="1:10" ht="39" customHeight="1" x14ac:dyDescent="0.25">
      <c r="A8" s="93" t="s">
        <v>174</v>
      </c>
      <c r="B8" s="63" t="s">
        <v>358</v>
      </c>
      <c r="C8" s="173" t="s">
        <v>128</v>
      </c>
      <c r="D8" s="173" t="s">
        <v>359</v>
      </c>
      <c r="E8" s="299" t="s">
        <v>505</v>
      </c>
      <c r="F8" s="299"/>
      <c r="G8" s="62" t="s">
        <v>360</v>
      </c>
      <c r="H8" s="71">
        <v>1</v>
      </c>
      <c r="I8" s="64">
        <v>66.36</v>
      </c>
      <c r="J8" s="94">
        <v>66.36</v>
      </c>
    </row>
    <row r="9" spans="1:10" ht="24" customHeight="1" x14ac:dyDescent="0.25">
      <c r="A9" s="95" t="s">
        <v>179</v>
      </c>
      <c r="B9" s="72" t="s">
        <v>506</v>
      </c>
      <c r="C9" s="174" t="s">
        <v>128</v>
      </c>
      <c r="D9" s="174" t="s">
        <v>507</v>
      </c>
      <c r="E9" s="300" t="s">
        <v>178</v>
      </c>
      <c r="F9" s="300"/>
      <c r="G9" s="73" t="s">
        <v>107</v>
      </c>
      <c r="H9" s="74">
        <v>0.98809999999999998</v>
      </c>
      <c r="I9" s="75">
        <v>32.69</v>
      </c>
      <c r="J9" s="96">
        <v>32.299999999999997</v>
      </c>
    </row>
    <row r="10" spans="1:10" ht="26.1" customHeight="1" x14ac:dyDescent="0.25">
      <c r="A10" s="95" t="s">
        <v>179</v>
      </c>
      <c r="B10" s="72" t="s">
        <v>508</v>
      </c>
      <c r="C10" s="174" t="s">
        <v>128</v>
      </c>
      <c r="D10" s="174" t="s">
        <v>509</v>
      </c>
      <c r="E10" s="300" t="s">
        <v>178</v>
      </c>
      <c r="F10" s="300"/>
      <c r="G10" s="73" t="s">
        <v>107</v>
      </c>
      <c r="H10" s="74">
        <v>0.2228</v>
      </c>
      <c r="I10" s="75">
        <v>25.64</v>
      </c>
      <c r="J10" s="96">
        <v>5.71</v>
      </c>
    </row>
    <row r="11" spans="1:10" ht="26.1" customHeight="1" x14ac:dyDescent="0.25">
      <c r="A11" s="137" t="s">
        <v>510</v>
      </c>
      <c r="B11" s="133" t="s">
        <v>511</v>
      </c>
      <c r="C11" s="171" t="s">
        <v>128</v>
      </c>
      <c r="D11" s="171" t="s">
        <v>512</v>
      </c>
      <c r="E11" s="297" t="s">
        <v>513</v>
      </c>
      <c r="F11" s="297"/>
      <c r="G11" s="134" t="s">
        <v>207</v>
      </c>
      <c r="H11" s="135">
        <v>4.6154000000000002</v>
      </c>
      <c r="I11" s="136">
        <v>4.0999999999999996</v>
      </c>
      <c r="J11" s="138">
        <v>18.920000000000002</v>
      </c>
    </row>
    <row r="12" spans="1:10" ht="24" customHeight="1" x14ac:dyDescent="0.25">
      <c r="A12" s="137" t="s">
        <v>510</v>
      </c>
      <c r="B12" s="133" t="s">
        <v>514</v>
      </c>
      <c r="C12" s="171" t="s">
        <v>128</v>
      </c>
      <c r="D12" s="171" t="s">
        <v>515</v>
      </c>
      <c r="E12" s="297" t="s">
        <v>513</v>
      </c>
      <c r="F12" s="297"/>
      <c r="G12" s="134" t="s">
        <v>327</v>
      </c>
      <c r="H12" s="135">
        <v>1.3512999999999999</v>
      </c>
      <c r="I12" s="136">
        <v>6.98</v>
      </c>
      <c r="J12" s="138">
        <v>9.43</v>
      </c>
    </row>
    <row r="13" spans="1:10" x14ac:dyDescent="0.25">
      <c r="A13" s="97"/>
      <c r="B13" s="170"/>
      <c r="C13" s="170"/>
      <c r="D13" s="170"/>
      <c r="E13" s="170" t="s">
        <v>182</v>
      </c>
      <c r="F13" s="98">
        <v>27.06</v>
      </c>
      <c r="G13" s="170" t="s">
        <v>183</v>
      </c>
      <c r="H13" s="98">
        <v>0</v>
      </c>
      <c r="I13" s="170" t="s">
        <v>184</v>
      </c>
      <c r="J13" s="99">
        <v>27.06</v>
      </c>
    </row>
    <row r="14" spans="1:10" x14ac:dyDescent="0.25">
      <c r="A14" s="97"/>
      <c r="B14" s="170"/>
      <c r="C14" s="170"/>
      <c r="D14" s="170"/>
      <c r="E14" s="170" t="s">
        <v>185</v>
      </c>
      <c r="F14" s="98">
        <v>17.37</v>
      </c>
      <c r="G14" s="170"/>
      <c r="H14" s="293" t="s">
        <v>186</v>
      </c>
      <c r="I14" s="293"/>
      <c r="J14" s="99">
        <v>83.73</v>
      </c>
    </row>
    <row r="15" spans="1:10" ht="33.75" customHeight="1" thickBot="1" x14ac:dyDescent="0.3">
      <c r="A15" s="164"/>
      <c r="B15" s="165"/>
      <c r="C15" s="165"/>
      <c r="D15" s="165"/>
      <c r="E15" s="165"/>
      <c r="F15" s="165"/>
      <c r="G15" s="165" t="s">
        <v>187</v>
      </c>
      <c r="H15" s="100" t="s">
        <v>516</v>
      </c>
      <c r="I15" s="165" t="s">
        <v>189</v>
      </c>
      <c r="J15" s="101">
        <v>251.19</v>
      </c>
    </row>
    <row r="16" spans="1:10" ht="0.95" customHeight="1" thickTop="1" x14ac:dyDescent="0.25">
      <c r="A16" s="102"/>
      <c r="B16" s="76"/>
      <c r="C16" s="76"/>
      <c r="D16" s="76"/>
      <c r="E16" s="76"/>
      <c r="F16" s="76"/>
      <c r="G16" s="76"/>
      <c r="H16" s="76"/>
      <c r="I16" s="76"/>
      <c r="J16" s="103"/>
    </row>
    <row r="17" spans="1:10" ht="18" customHeight="1" x14ac:dyDescent="0.25">
      <c r="A17" s="92" t="s">
        <v>130</v>
      </c>
      <c r="B17" s="177" t="s">
        <v>120</v>
      </c>
      <c r="C17" s="176" t="s">
        <v>121</v>
      </c>
      <c r="D17" s="176" t="s">
        <v>3</v>
      </c>
      <c r="E17" s="303" t="s">
        <v>173</v>
      </c>
      <c r="F17" s="303"/>
      <c r="G17" s="70" t="s">
        <v>122</v>
      </c>
      <c r="H17" s="177" t="s">
        <v>123</v>
      </c>
      <c r="I17" s="177" t="s">
        <v>124</v>
      </c>
      <c r="J17" s="178" t="s">
        <v>54</v>
      </c>
    </row>
    <row r="18" spans="1:10" ht="26.1" customHeight="1" x14ac:dyDescent="0.25">
      <c r="A18" s="93" t="s">
        <v>174</v>
      </c>
      <c r="B18" s="63" t="s">
        <v>361</v>
      </c>
      <c r="C18" s="173" t="s">
        <v>128</v>
      </c>
      <c r="D18" s="173" t="s">
        <v>362</v>
      </c>
      <c r="E18" s="299" t="s">
        <v>517</v>
      </c>
      <c r="F18" s="299"/>
      <c r="G18" s="62" t="s">
        <v>360</v>
      </c>
      <c r="H18" s="71">
        <v>1</v>
      </c>
      <c r="I18" s="64">
        <v>50.91</v>
      </c>
      <c r="J18" s="94">
        <v>50.91</v>
      </c>
    </row>
    <row r="19" spans="1:10" ht="24" customHeight="1" x14ac:dyDescent="0.25">
      <c r="A19" s="95" t="s">
        <v>179</v>
      </c>
      <c r="B19" s="72" t="s">
        <v>127</v>
      </c>
      <c r="C19" s="174" t="s">
        <v>128</v>
      </c>
      <c r="D19" s="174" t="s">
        <v>129</v>
      </c>
      <c r="E19" s="300" t="s">
        <v>178</v>
      </c>
      <c r="F19" s="300"/>
      <c r="G19" s="73" t="s">
        <v>107</v>
      </c>
      <c r="H19" s="74">
        <v>0.78669999999999995</v>
      </c>
      <c r="I19" s="75">
        <v>32.46</v>
      </c>
      <c r="J19" s="96">
        <v>25.53</v>
      </c>
    </row>
    <row r="20" spans="1:10" ht="24" customHeight="1" x14ac:dyDescent="0.25">
      <c r="A20" s="95" t="s">
        <v>179</v>
      </c>
      <c r="B20" s="72" t="s">
        <v>518</v>
      </c>
      <c r="C20" s="174" t="s">
        <v>128</v>
      </c>
      <c r="D20" s="174" t="s">
        <v>519</v>
      </c>
      <c r="E20" s="300" t="s">
        <v>178</v>
      </c>
      <c r="F20" s="300"/>
      <c r="G20" s="73" t="s">
        <v>107</v>
      </c>
      <c r="H20" s="74">
        <v>0.45219999999999999</v>
      </c>
      <c r="I20" s="75">
        <v>24.94</v>
      </c>
      <c r="J20" s="96">
        <v>11.27</v>
      </c>
    </row>
    <row r="21" spans="1:10" ht="26.1" customHeight="1" x14ac:dyDescent="0.25">
      <c r="A21" s="137" t="s">
        <v>510</v>
      </c>
      <c r="B21" s="133" t="s">
        <v>520</v>
      </c>
      <c r="C21" s="171" t="s">
        <v>128</v>
      </c>
      <c r="D21" s="171" t="s">
        <v>521</v>
      </c>
      <c r="E21" s="297" t="s">
        <v>513</v>
      </c>
      <c r="F21" s="297"/>
      <c r="G21" s="134" t="s">
        <v>522</v>
      </c>
      <c r="H21" s="135">
        <v>2.93E-2</v>
      </c>
      <c r="I21" s="136">
        <v>27.77</v>
      </c>
      <c r="J21" s="138">
        <v>0.81</v>
      </c>
    </row>
    <row r="22" spans="1:10" ht="26.1" customHeight="1" x14ac:dyDescent="0.25">
      <c r="A22" s="137" t="s">
        <v>510</v>
      </c>
      <c r="B22" s="133" t="s">
        <v>523</v>
      </c>
      <c r="C22" s="171" t="s">
        <v>128</v>
      </c>
      <c r="D22" s="171" t="s">
        <v>524</v>
      </c>
      <c r="E22" s="297" t="s">
        <v>513</v>
      </c>
      <c r="F22" s="297"/>
      <c r="G22" s="134" t="s">
        <v>327</v>
      </c>
      <c r="H22" s="135">
        <v>1.0414000000000001</v>
      </c>
      <c r="I22" s="136">
        <v>10.71</v>
      </c>
      <c r="J22" s="138">
        <v>11.15</v>
      </c>
    </row>
    <row r="23" spans="1:10" ht="24" customHeight="1" x14ac:dyDescent="0.25">
      <c r="A23" s="137" t="s">
        <v>510</v>
      </c>
      <c r="B23" s="133" t="s">
        <v>525</v>
      </c>
      <c r="C23" s="171" t="s">
        <v>128</v>
      </c>
      <c r="D23" s="171" t="s">
        <v>526</v>
      </c>
      <c r="E23" s="297" t="s">
        <v>513</v>
      </c>
      <c r="F23" s="297"/>
      <c r="G23" s="134" t="s">
        <v>207</v>
      </c>
      <c r="H23" s="135">
        <v>2.1700000000000001E-2</v>
      </c>
      <c r="I23" s="136">
        <v>28.52</v>
      </c>
      <c r="J23" s="138">
        <v>0.61</v>
      </c>
    </row>
    <row r="24" spans="1:10" ht="24" customHeight="1" x14ac:dyDescent="0.25">
      <c r="A24" s="137" t="s">
        <v>510</v>
      </c>
      <c r="B24" s="133" t="s">
        <v>255</v>
      </c>
      <c r="C24" s="171" t="s">
        <v>128</v>
      </c>
      <c r="D24" s="171" t="s">
        <v>256</v>
      </c>
      <c r="E24" s="297" t="s">
        <v>513</v>
      </c>
      <c r="F24" s="297"/>
      <c r="G24" s="134" t="s">
        <v>207</v>
      </c>
      <c r="H24" s="135">
        <v>7.7999999999999996E-3</v>
      </c>
      <c r="I24" s="136">
        <v>20</v>
      </c>
      <c r="J24" s="138">
        <v>0.15</v>
      </c>
    </row>
    <row r="25" spans="1:10" ht="26.1" customHeight="1" x14ac:dyDescent="0.25">
      <c r="A25" s="137" t="s">
        <v>510</v>
      </c>
      <c r="B25" s="133" t="s">
        <v>252</v>
      </c>
      <c r="C25" s="171" t="s">
        <v>128</v>
      </c>
      <c r="D25" s="171" t="s">
        <v>253</v>
      </c>
      <c r="E25" s="297" t="s">
        <v>513</v>
      </c>
      <c r="F25" s="297"/>
      <c r="G25" s="134" t="s">
        <v>207</v>
      </c>
      <c r="H25" s="135">
        <v>1.8127</v>
      </c>
      <c r="I25" s="136">
        <v>0.77</v>
      </c>
      <c r="J25" s="138">
        <v>1.39</v>
      </c>
    </row>
    <row r="26" spans="1:10" x14ac:dyDescent="0.25">
      <c r="A26" s="97"/>
      <c r="B26" s="170"/>
      <c r="C26" s="170"/>
      <c r="D26" s="170"/>
      <c r="E26" s="170" t="s">
        <v>182</v>
      </c>
      <c r="F26" s="98">
        <v>25.63</v>
      </c>
      <c r="G26" s="170" t="s">
        <v>183</v>
      </c>
      <c r="H26" s="98">
        <v>0</v>
      </c>
      <c r="I26" s="170" t="s">
        <v>184</v>
      </c>
      <c r="J26" s="99">
        <v>25.63</v>
      </c>
    </row>
    <row r="27" spans="1:10" x14ac:dyDescent="0.25">
      <c r="A27" s="97"/>
      <c r="B27" s="170"/>
      <c r="C27" s="170"/>
      <c r="D27" s="170"/>
      <c r="E27" s="170" t="s">
        <v>185</v>
      </c>
      <c r="F27" s="98">
        <v>13.33</v>
      </c>
      <c r="G27" s="170"/>
      <c r="H27" s="293" t="s">
        <v>186</v>
      </c>
      <c r="I27" s="293"/>
      <c r="J27" s="99">
        <v>64.239999999999995</v>
      </c>
    </row>
    <row r="28" spans="1:10" ht="28.5" customHeight="1" thickBot="1" x14ac:dyDescent="0.3">
      <c r="A28" s="164"/>
      <c r="B28" s="165"/>
      <c r="C28" s="165"/>
      <c r="D28" s="165"/>
      <c r="E28" s="165"/>
      <c r="F28" s="165"/>
      <c r="G28" s="165" t="s">
        <v>187</v>
      </c>
      <c r="H28" s="100" t="s">
        <v>527</v>
      </c>
      <c r="I28" s="165" t="s">
        <v>189</v>
      </c>
      <c r="J28" s="101">
        <v>719.48</v>
      </c>
    </row>
    <row r="29" spans="1:10" ht="0.95" customHeight="1" thickTop="1" x14ac:dyDescent="0.25">
      <c r="A29" s="102"/>
      <c r="B29" s="76"/>
      <c r="C29" s="76"/>
      <c r="D29" s="76"/>
      <c r="E29" s="76"/>
      <c r="F29" s="76"/>
      <c r="G29" s="76"/>
      <c r="H29" s="76"/>
      <c r="I29" s="76"/>
      <c r="J29" s="103"/>
    </row>
    <row r="30" spans="1:10" ht="18" customHeight="1" x14ac:dyDescent="0.25">
      <c r="A30" s="92" t="s">
        <v>133</v>
      </c>
      <c r="B30" s="177" t="s">
        <v>120</v>
      </c>
      <c r="C30" s="176" t="s">
        <v>121</v>
      </c>
      <c r="D30" s="176" t="s">
        <v>3</v>
      </c>
      <c r="E30" s="303" t="s">
        <v>173</v>
      </c>
      <c r="F30" s="303"/>
      <c r="G30" s="70" t="s">
        <v>122</v>
      </c>
      <c r="H30" s="177" t="s">
        <v>123</v>
      </c>
      <c r="I30" s="177" t="s">
        <v>124</v>
      </c>
      <c r="J30" s="178" t="s">
        <v>54</v>
      </c>
    </row>
    <row r="31" spans="1:10" ht="26.1" customHeight="1" x14ac:dyDescent="0.25">
      <c r="A31" s="93" t="s">
        <v>174</v>
      </c>
      <c r="B31" s="63" t="s">
        <v>363</v>
      </c>
      <c r="C31" s="173" t="s">
        <v>128</v>
      </c>
      <c r="D31" s="173" t="s">
        <v>364</v>
      </c>
      <c r="E31" s="299" t="s">
        <v>517</v>
      </c>
      <c r="F31" s="299"/>
      <c r="G31" s="62" t="s">
        <v>250</v>
      </c>
      <c r="H31" s="71">
        <v>1</v>
      </c>
      <c r="I31" s="64">
        <v>3.26</v>
      </c>
      <c r="J31" s="94">
        <v>3.26</v>
      </c>
    </row>
    <row r="32" spans="1:10" ht="24" customHeight="1" x14ac:dyDescent="0.25">
      <c r="A32" s="95" t="s">
        <v>179</v>
      </c>
      <c r="B32" s="72" t="s">
        <v>127</v>
      </c>
      <c r="C32" s="174" t="s">
        <v>128</v>
      </c>
      <c r="D32" s="174" t="s">
        <v>129</v>
      </c>
      <c r="E32" s="300" t="s">
        <v>178</v>
      </c>
      <c r="F32" s="300"/>
      <c r="G32" s="73" t="s">
        <v>107</v>
      </c>
      <c r="H32" s="74">
        <v>4.5400000000000003E-2</v>
      </c>
      <c r="I32" s="75">
        <v>32.46</v>
      </c>
      <c r="J32" s="96">
        <v>1.47</v>
      </c>
    </row>
    <row r="33" spans="1:10" ht="24" customHeight="1" x14ac:dyDescent="0.25">
      <c r="A33" s="95" t="s">
        <v>179</v>
      </c>
      <c r="B33" s="72" t="s">
        <v>518</v>
      </c>
      <c r="C33" s="174" t="s">
        <v>128</v>
      </c>
      <c r="D33" s="174" t="s">
        <v>519</v>
      </c>
      <c r="E33" s="300" t="s">
        <v>178</v>
      </c>
      <c r="F33" s="300"/>
      <c r="G33" s="73" t="s">
        <v>107</v>
      </c>
      <c r="H33" s="74">
        <v>2.6100000000000002E-2</v>
      </c>
      <c r="I33" s="75">
        <v>24.94</v>
      </c>
      <c r="J33" s="96">
        <v>0.65</v>
      </c>
    </row>
    <row r="34" spans="1:10" ht="26.1" customHeight="1" x14ac:dyDescent="0.25">
      <c r="A34" s="137" t="s">
        <v>510</v>
      </c>
      <c r="B34" s="133" t="s">
        <v>252</v>
      </c>
      <c r="C34" s="171" t="s">
        <v>128</v>
      </c>
      <c r="D34" s="171" t="s">
        <v>253</v>
      </c>
      <c r="E34" s="297" t="s">
        <v>513</v>
      </c>
      <c r="F34" s="297"/>
      <c r="G34" s="134" t="s">
        <v>207</v>
      </c>
      <c r="H34" s="135">
        <v>0.36430000000000001</v>
      </c>
      <c r="I34" s="136">
        <v>0.77</v>
      </c>
      <c r="J34" s="138">
        <v>0.28000000000000003</v>
      </c>
    </row>
    <row r="35" spans="1:10" ht="24" customHeight="1" x14ac:dyDescent="0.25">
      <c r="A35" s="137" t="s">
        <v>510</v>
      </c>
      <c r="B35" s="133" t="s">
        <v>528</v>
      </c>
      <c r="C35" s="171" t="s">
        <v>128</v>
      </c>
      <c r="D35" s="171" t="s">
        <v>529</v>
      </c>
      <c r="E35" s="297" t="s">
        <v>513</v>
      </c>
      <c r="F35" s="297"/>
      <c r="G35" s="134" t="s">
        <v>207</v>
      </c>
      <c r="H35" s="135">
        <v>1.5E-3</v>
      </c>
      <c r="I35" s="136">
        <v>25.52</v>
      </c>
      <c r="J35" s="138">
        <v>0.03</v>
      </c>
    </row>
    <row r="36" spans="1:10" ht="24" customHeight="1" x14ac:dyDescent="0.25">
      <c r="A36" s="137" t="s">
        <v>510</v>
      </c>
      <c r="B36" s="133" t="s">
        <v>255</v>
      </c>
      <c r="C36" s="171" t="s">
        <v>128</v>
      </c>
      <c r="D36" s="171" t="s">
        <v>256</v>
      </c>
      <c r="E36" s="297" t="s">
        <v>513</v>
      </c>
      <c r="F36" s="297"/>
      <c r="G36" s="134" t="s">
        <v>207</v>
      </c>
      <c r="H36" s="135">
        <v>1.6000000000000001E-3</v>
      </c>
      <c r="I36" s="136">
        <v>20</v>
      </c>
      <c r="J36" s="138">
        <v>0.03</v>
      </c>
    </row>
    <row r="37" spans="1:10" ht="26.1" customHeight="1" x14ac:dyDescent="0.25">
      <c r="A37" s="137" t="s">
        <v>510</v>
      </c>
      <c r="B37" s="133" t="s">
        <v>523</v>
      </c>
      <c r="C37" s="171" t="s">
        <v>128</v>
      </c>
      <c r="D37" s="171" t="s">
        <v>524</v>
      </c>
      <c r="E37" s="297" t="s">
        <v>513</v>
      </c>
      <c r="F37" s="297"/>
      <c r="G37" s="134" t="s">
        <v>327</v>
      </c>
      <c r="H37" s="135">
        <v>7.4999999999999997E-2</v>
      </c>
      <c r="I37" s="136">
        <v>10.71</v>
      </c>
      <c r="J37" s="138">
        <v>0.8</v>
      </c>
    </row>
    <row r="38" spans="1:10" x14ac:dyDescent="0.25">
      <c r="A38" s="97"/>
      <c r="B38" s="170"/>
      <c r="C38" s="170"/>
      <c r="D38" s="170"/>
      <c r="E38" s="170" t="s">
        <v>182</v>
      </c>
      <c r="F38" s="98">
        <v>1.47</v>
      </c>
      <c r="G38" s="170" t="s">
        <v>183</v>
      </c>
      <c r="H38" s="98">
        <v>0</v>
      </c>
      <c r="I38" s="170" t="s">
        <v>184</v>
      </c>
      <c r="J38" s="99">
        <v>1.47</v>
      </c>
    </row>
    <row r="39" spans="1:10" x14ac:dyDescent="0.25">
      <c r="A39" s="97"/>
      <c r="B39" s="170"/>
      <c r="C39" s="170"/>
      <c r="D39" s="170"/>
      <c r="E39" s="170" t="s">
        <v>185</v>
      </c>
      <c r="F39" s="98">
        <v>0.85</v>
      </c>
      <c r="G39" s="170"/>
      <c r="H39" s="293" t="s">
        <v>186</v>
      </c>
      <c r="I39" s="293"/>
      <c r="J39" s="99">
        <v>4.1100000000000003</v>
      </c>
    </row>
    <row r="40" spans="1:10" ht="30.75" customHeight="1" thickBot="1" x14ac:dyDescent="0.3">
      <c r="A40" s="164"/>
      <c r="B40" s="165"/>
      <c r="C40" s="165"/>
      <c r="D40" s="165"/>
      <c r="E40" s="165"/>
      <c r="F40" s="165"/>
      <c r="G40" s="165" t="s">
        <v>187</v>
      </c>
      <c r="H40" s="100" t="s">
        <v>530</v>
      </c>
      <c r="I40" s="165" t="s">
        <v>189</v>
      </c>
      <c r="J40" s="101">
        <v>82.2</v>
      </c>
    </row>
    <row r="41" spans="1:10" ht="0.95" customHeight="1" thickTop="1" x14ac:dyDescent="0.25">
      <c r="A41" s="102"/>
      <c r="B41" s="76"/>
      <c r="C41" s="76"/>
      <c r="D41" s="76"/>
      <c r="E41" s="76"/>
      <c r="F41" s="76"/>
      <c r="G41" s="76"/>
      <c r="H41" s="76"/>
      <c r="I41" s="76"/>
      <c r="J41" s="103"/>
    </row>
    <row r="42" spans="1:10" ht="18" customHeight="1" x14ac:dyDescent="0.25">
      <c r="A42" s="92" t="s">
        <v>136</v>
      </c>
      <c r="B42" s="177" t="s">
        <v>120</v>
      </c>
      <c r="C42" s="176" t="s">
        <v>121</v>
      </c>
      <c r="D42" s="176" t="s">
        <v>3</v>
      </c>
      <c r="E42" s="303" t="s">
        <v>173</v>
      </c>
      <c r="F42" s="303"/>
      <c r="G42" s="70" t="s">
        <v>122</v>
      </c>
      <c r="H42" s="177" t="s">
        <v>123</v>
      </c>
      <c r="I42" s="177" t="s">
        <v>124</v>
      </c>
      <c r="J42" s="178" t="s">
        <v>54</v>
      </c>
    </row>
    <row r="43" spans="1:10" ht="65.099999999999994" customHeight="1" x14ac:dyDescent="0.25">
      <c r="A43" s="93" t="s">
        <v>174</v>
      </c>
      <c r="B43" s="63" t="s">
        <v>365</v>
      </c>
      <c r="C43" s="173" t="s">
        <v>128</v>
      </c>
      <c r="D43" s="173" t="s">
        <v>366</v>
      </c>
      <c r="E43" s="299" t="s">
        <v>531</v>
      </c>
      <c r="F43" s="299"/>
      <c r="G43" s="62" t="s">
        <v>360</v>
      </c>
      <c r="H43" s="71">
        <v>1</v>
      </c>
      <c r="I43" s="64">
        <v>99.13</v>
      </c>
      <c r="J43" s="94">
        <v>99.13</v>
      </c>
    </row>
    <row r="44" spans="1:10" ht="24" customHeight="1" x14ac:dyDescent="0.25">
      <c r="A44" s="95" t="s">
        <v>179</v>
      </c>
      <c r="B44" s="72" t="s">
        <v>518</v>
      </c>
      <c r="C44" s="174" t="s">
        <v>128</v>
      </c>
      <c r="D44" s="174" t="s">
        <v>519</v>
      </c>
      <c r="E44" s="300" t="s">
        <v>178</v>
      </c>
      <c r="F44" s="300"/>
      <c r="G44" s="73" t="s">
        <v>107</v>
      </c>
      <c r="H44" s="74">
        <v>0.19500000000000001</v>
      </c>
      <c r="I44" s="75">
        <v>24.94</v>
      </c>
      <c r="J44" s="96">
        <v>4.8600000000000003</v>
      </c>
    </row>
    <row r="45" spans="1:10" ht="26.1" customHeight="1" x14ac:dyDescent="0.25">
      <c r="A45" s="95" t="s">
        <v>179</v>
      </c>
      <c r="B45" s="72" t="s">
        <v>532</v>
      </c>
      <c r="C45" s="174" t="s">
        <v>128</v>
      </c>
      <c r="D45" s="174" t="s">
        <v>533</v>
      </c>
      <c r="E45" s="300" t="s">
        <v>178</v>
      </c>
      <c r="F45" s="300"/>
      <c r="G45" s="73" t="s">
        <v>107</v>
      </c>
      <c r="H45" s="74">
        <v>0.59499999999999997</v>
      </c>
      <c r="I45" s="75">
        <v>26.72</v>
      </c>
      <c r="J45" s="96">
        <v>15.89</v>
      </c>
    </row>
    <row r="46" spans="1:10" ht="26.1" customHeight="1" x14ac:dyDescent="0.25">
      <c r="A46" s="137" t="s">
        <v>510</v>
      </c>
      <c r="B46" s="133" t="s">
        <v>534</v>
      </c>
      <c r="C46" s="171" t="s">
        <v>128</v>
      </c>
      <c r="D46" s="171" t="s">
        <v>535</v>
      </c>
      <c r="E46" s="297" t="s">
        <v>513</v>
      </c>
      <c r="F46" s="297"/>
      <c r="G46" s="134" t="s">
        <v>250</v>
      </c>
      <c r="H46" s="135">
        <v>0.79249999999999998</v>
      </c>
      <c r="I46" s="136">
        <v>2.67</v>
      </c>
      <c r="J46" s="138">
        <v>2.11</v>
      </c>
    </row>
    <row r="47" spans="1:10" ht="26.1" customHeight="1" x14ac:dyDescent="0.25">
      <c r="A47" s="137" t="s">
        <v>510</v>
      </c>
      <c r="B47" s="133" t="s">
        <v>264</v>
      </c>
      <c r="C47" s="171" t="s">
        <v>128</v>
      </c>
      <c r="D47" s="171" t="s">
        <v>265</v>
      </c>
      <c r="E47" s="297" t="s">
        <v>513</v>
      </c>
      <c r="F47" s="297"/>
      <c r="G47" s="134" t="s">
        <v>250</v>
      </c>
      <c r="H47" s="135">
        <v>2.5026999999999999</v>
      </c>
      <c r="I47" s="136">
        <v>0.3</v>
      </c>
      <c r="J47" s="138">
        <v>0.75</v>
      </c>
    </row>
    <row r="48" spans="1:10" ht="26.1" customHeight="1" x14ac:dyDescent="0.25">
      <c r="A48" s="137" t="s">
        <v>510</v>
      </c>
      <c r="B48" s="133" t="s">
        <v>245</v>
      </c>
      <c r="C48" s="171" t="s">
        <v>128</v>
      </c>
      <c r="D48" s="171" t="s">
        <v>246</v>
      </c>
      <c r="E48" s="297" t="s">
        <v>513</v>
      </c>
      <c r="F48" s="297"/>
      <c r="G48" s="134" t="s">
        <v>197</v>
      </c>
      <c r="H48" s="135">
        <v>20.186800000000002</v>
      </c>
      <c r="I48" s="136">
        <v>0.1</v>
      </c>
      <c r="J48" s="138">
        <v>2.0099999999999998</v>
      </c>
    </row>
    <row r="49" spans="1:10" ht="39" customHeight="1" x14ac:dyDescent="0.25">
      <c r="A49" s="137" t="s">
        <v>510</v>
      </c>
      <c r="B49" s="133" t="s">
        <v>536</v>
      </c>
      <c r="C49" s="171" t="s">
        <v>128</v>
      </c>
      <c r="D49" s="171" t="s">
        <v>537</v>
      </c>
      <c r="E49" s="297" t="s">
        <v>513</v>
      </c>
      <c r="F49" s="297"/>
      <c r="G49" s="134" t="s">
        <v>197</v>
      </c>
      <c r="H49" s="135">
        <v>0.54410000000000003</v>
      </c>
      <c r="I49" s="136">
        <v>0.24</v>
      </c>
      <c r="J49" s="138">
        <v>0.13</v>
      </c>
    </row>
    <row r="50" spans="1:10" ht="39" customHeight="1" x14ac:dyDescent="0.25">
      <c r="A50" s="137" t="s">
        <v>510</v>
      </c>
      <c r="B50" s="133" t="s">
        <v>538</v>
      </c>
      <c r="C50" s="171" t="s">
        <v>128</v>
      </c>
      <c r="D50" s="171" t="s">
        <v>539</v>
      </c>
      <c r="E50" s="297" t="s">
        <v>513</v>
      </c>
      <c r="F50" s="297"/>
      <c r="G50" s="134" t="s">
        <v>250</v>
      </c>
      <c r="H50" s="135">
        <v>0.91169999999999995</v>
      </c>
      <c r="I50" s="136">
        <v>6.55</v>
      </c>
      <c r="J50" s="138">
        <v>5.97</v>
      </c>
    </row>
    <row r="51" spans="1:10" ht="39" customHeight="1" x14ac:dyDescent="0.25">
      <c r="A51" s="137" t="s">
        <v>510</v>
      </c>
      <c r="B51" s="133" t="s">
        <v>221</v>
      </c>
      <c r="C51" s="171" t="s">
        <v>128</v>
      </c>
      <c r="D51" s="171" t="s">
        <v>222</v>
      </c>
      <c r="E51" s="297" t="s">
        <v>540</v>
      </c>
      <c r="F51" s="297"/>
      <c r="G51" s="134" t="s">
        <v>207</v>
      </c>
      <c r="H51" s="135">
        <v>1.0978000000000001</v>
      </c>
      <c r="I51" s="136">
        <v>3.34</v>
      </c>
      <c r="J51" s="138">
        <v>3.66</v>
      </c>
    </row>
    <row r="52" spans="1:10" ht="26.1" customHeight="1" x14ac:dyDescent="0.25">
      <c r="A52" s="137" t="s">
        <v>510</v>
      </c>
      <c r="B52" s="133" t="s">
        <v>541</v>
      </c>
      <c r="C52" s="171" t="s">
        <v>128</v>
      </c>
      <c r="D52" s="171" t="s">
        <v>542</v>
      </c>
      <c r="E52" s="297" t="s">
        <v>513</v>
      </c>
      <c r="F52" s="297"/>
      <c r="G52" s="134" t="s">
        <v>522</v>
      </c>
      <c r="H52" s="135">
        <v>2.9600000000000001E-2</v>
      </c>
      <c r="I52" s="136">
        <v>48.76</v>
      </c>
      <c r="J52" s="138">
        <v>1.44</v>
      </c>
    </row>
    <row r="53" spans="1:10" ht="39" customHeight="1" x14ac:dyDescent="0.25">
      <c r="A53" s="137" t="s">
        <v>510</v>
      </c>
      <c r="B53" s="133" t="s">
        <v>543</v>
      </c>
      <c r="C53" s="171" t="s">
        <v>128</v>
      </c>
      <c r="D53" s="171" t="s">
        <v>544</v>
      </c>
      <c r="E53" s="297" t="s">
        <v>513</v>
      </c>
      <c r="F53" s="297"/>
      <c r="G53" s="134" t="s">
        <v>250</v>
      </c>
      <c r="H53" s="135">
        <v>2.9138999999999999</v>
      </c>
      <c r="I53" s="136">
        <v>7.43</v>
      </c>
      <c r="J53" s="138">
        <v>21.65</v>
      </c>
    </row>
    <row r="54" spans="1:10" ht="26.1" customHeight="1" x14ac:dyDescent="0.25">
      <c r="A54" s="137" t="s">
        <v>510</v>
      </c>
      <c r="B54" s="133" t="s">
        <v>545</v>
      </c>
      <c r="C54" s="171" t="s">
        <v>128</v>
      </c>
      <c r="D54" s="171" t="s">
        <v>546</v>
      </c>
      <c r="E54" s="297" t="s">
        <v>513</v>
      </c>
      <c r="F54" s="297"/>
      <c r="G54" s="134" t="s">
        <v>360</v>
      </c>
      <c r="H54" s="135">
        <v>2.1059999999999999</v>
      </c>
      <c r="I54" s="136">
        <v>19.309999999999999</v>
      </c>
      <c r="J54" s="138">
        <v>40.659999999999997</v>
      </c>
    </row>
    <row r="55" spans="1:10" x14ac:dyDescent="0.25">
      <c r="A55" s="97"/>
      <c r="B55" s="170"/>
      <c r="C55" s="170"/>
      <c r="D55" s="170"/>
      <c r="E55" s="170" t="s">
        <v>182</v>
      </c>
      <c r="F55" s="98">
        <v>14.33</v>
      </c>
      <c r="G55" s="170" t="s">
        <v>183</v>
      </c>
      <c r="H55" s="98">
        <v>0</v>
      </c>
      <c r="I55" s="170" t="s">
        <v>184</v>
      </c>
      <c r="J55" s="99">
        <v>14.33</v>
      </c>
    </row>
    <row r="56" spans="1:10" x14ac:dyDescent="0.25">
      <c r="A56" s="97"/>
      <c r="B56" s="170"/>
      <c r="C56" s="170"/>
      <c r="D56" s="170"/>
      <c r="E56" s="170" t="s">
        <v>185</v>
      </c>
      <c r="F56" s="98">
        <v>25.96</v>
      </c>
      <c r="G56" s="170"/>
      <c r="H56" s="293" t="s">
        <v>186</v>
      </c>
      <c r="I56" s="293"/>
      <c r="J56" s="99">
        <v>125.09</v>
      </c>
    </row>
    <row r="57" spans="1:10" ht="27.75" customHeight="1" thickBot="1" x14ac:dyDescent="0.3">
      <c r="A57" s="164"/>
      <c r="B57" s="165"/>
      <c r="C57" s="165"/>
      <c r="D57" s="165"/>
      <c r="E57" s="165"/>
      <c r="F57" s="165"/>
      <c r="G57" s="165" t="s">
        <v>187</v>
      </c>
      <c r="H57" s="100" t="s">
        <v>530</v>
      </c>
      <c r="I57" s="165" t="s">
        <v>189</v>
      </c>
      <c r="J57" s="101">
        <v>2501.8000000000002</v>
      </c>
    </row>
    <row r="58" spans="1:10" ht="0.95" customHeight="1" thickTop="1" x14ac:dyDescent="0.25">
      <c r="A58" s="102"/>
      <c r="B58" s="76"/>
      <c r="C58" s="76"/>
      <c r="D58" s="76"/>
      <c r="E58" s="76"/>
      <c r="F58" s="76"/>
      <c r="G58" s="76"/>
      <c r="H58" s="76"/>
      <c r="I58" s="76"/>
      <c r="J58" s="103"/>
    </row>
    <row r="59" spans="1:10" ht="18" customHeight="1" x14ac:dyDescent="0.25">
      <c r="A59" s="92" t="s">
        <v>139</v>
      </c>
      <c r="B59" s="177" t="s">
        <v>120</v>
      </c>
      <c r="C59" s="176" t="s">
        <v>121</v>
      </c>
      <c r="D59" s="176" t="s">
        <v>3</v>
      </c>
      <c r="E59" s="303" t="s">
        <v>173</v>
      </c>
      <c r="F59" s="303"/>
      <c r="G59" s="70" t="s">
        <v>122</v>
      </c>
      <c r="H59" s="177" t="s">
        <v>123</v>
      </c>
      <c r="I59" s="177" t="s">
        <v>124</v>
      </c>
      <c r="J59" s="178" t="s">
        <v>54</v>
      </c>
    </row>
    <row r="60" spans="1:10" ht="26.1" customHeight="1" x14ac:dyDescent="0.25">
      <c r="A60" s="93" t="s">
        <v>174</v>
      </c>
      <c r="B60" s="63" t="s">
        <v>367</v>
      </c>
      <c r="C60" s="173" t="s">
        <v>128</v>
      </c>
      <c r="D60" s="173" t="s">
        <v>368</v>
      </c>
      <c r="E60" s="299" t="s">
        <v>547</v>
      </c>
      <c r="F60" s="299"/>
      <c r="G60" s="62" t="s">
        <v>360</v>
      </c>
      <c r="H60" s="71">
        <v>1</v>
      </c>
      <c r="I60" s="64">
        <v>378.91</v>
      </c>
      <c r="J60" s="94">
        <v>378.91</v>
      </c>
    </row>
    <row r="61" spans="1:10" ht="24" customHeight="1" x14ac:dyDescent="0.25">
      <c r="A61" s="95" t="s">
        <v>179</v>
      </c>
      <c r="B61" s="72" t="s">
        <v>548</v>
      </c>
      <c r="C61" s="174" t="s">
        <v>128</v>
      </c>
      <c r="D61" s="174" t="s">
        <v>549</v>
      </c>
      <c r="E61" s="300" t="s">
        <v>178</v>
      </c>
      <c r="F61" s="300"/>
      <c r="G61" s="73" t="s">
        <v>107</v>
      </c>
      <c r="H61" s="74">
        <v>1.1879999999999999</v>
      </c>
      <c r="I61" s="75">
        <v>32.54</v>
      </c>
      <c r="J61" s="96">
        <v>38.65</v>
      </c>
    </row>
    <row r="62" spans="1:10" ht="24" customHeight="1" x14ac:dyDescent="0.25">
      <c r="A62" s="95" t="s">
        <v>179</v>
      </c>
      <c r="B62" s="72" t="s">
        <v>518</v>
      </c>
      <c r="C62" s="174" t="s">
        <v>128</v>
      </c>
      <c r="D62" s="174" t="s">
        <v>519</v>
      </c>
      <c r="E62" s="300" t="s">
        <v>178</v>
      </c>
      <c r="F62" s="300"/>
      <c r="G62" s="73" t="s">
        <v>107</v>
      </c>
      <c r="H62" s="74">
        <v>0.59399999999999997</v>
      </c>
      <c r="I62" s="75">
        <v>24.94</v>
      </c>
      <c r="J62" s="96">
        <v>14.81</v>
      </c>
    </row>
    <row r="63" spans="1:10" ht="39" customHeight="1" x14ac:dyDescent="0.25">
      <c r="A63" s="137" t="s">
        <v>510</v>
      </c>
      <c r="B63" s="133" t="s">
        <v>550</v>
      </c>
      <c r="C63" s="171" t="s">
        <v>128</v>
      </c>
      <c r="D63" s="171" t="s">
        <v>551</v>
      </c>
      <c r="E63" s="297" t="s">
        <v>513</v>
      </c>
      <c r="F63" s="297"/>
      <c r="G63" s="134" t="s">
        <v>327</v>
      </c>
      <c r="H63" s="135">
        <v>1.1599999999999999</v>
      </c>
      <c r="I63" s="136">
        <v>265.32</v>
      </c>
      <c r="J63" s="138">
        <v>307.77</v>
      </c>
    </row>
    <row r="64" spans="1:10" ht="24" customHeight="1" x14ac:dyDescent="0.25">
      <c r="A64" s="137" t="s">
        <v>510</v>
      </c>
      <c r="B64" s="133" t="s">
        <v>218</v>
      </c>
      <c r="C64" s="171" t="s">
        <v>128</v>
      </c>
      <c r="D64" s="171" t="s">
        <v>219</v>
      </c>
      <c r="E64" s="297" t="s">
        <v>513</v>
      </c>
      <c r="F64" s="297"/>
      <c r="G64" s="134" t="s">
        <v>207</v>
      </c>
      <c r="H64" s="135">
        <v>0.14000000000000001</v>
      </c>
      <c r="I64" s="136">
        <v>3.81</v>
      </c>
      <c r="J64" s="138">
        <v>0.53</v>
      </c>
    </row>
    <row r="65" spans="1:10" ht="24" customHeight="1" x14ac:dyDescent="0.25">
      <c r="A65" s="137" t="s">
        <v>510</v>
      </c>
      <c r="B65" s="133" t="s">
        <v>322</v>
      </c>
      <c r="C65" s="171" t="s">
        <v>128</v>
      </c>
      <c r="D65" s="171" t="s">
        <v>323</v>
      </c>
      <c r="E65" s="297" t="s">
        <v>513</v>
      </c>
      <c r="F65" s="297"/>
      <c r="G65" s="134" t="s">
        <v>207</v>
      </c>
      <c r="H65" s="135">
        <v>8.6199999999999992</v>
      </c>
      <c r="I65" s="136">
        <v>1.99</v>
      </c>
      <c r="J65" s="138">
        <v>17.149999999999999</v>
      </c>
    </row>
    <row r="66" spans="1:10" x14ac:dyDescent="0.25">
      <c r="A66" s="97"/>
      <c r="B66" s="170"/>
      <c r="C66" s="170"/>
      <c r="D66" s="170"/>
      <c r="E66" s="170" t="s">
        <v>182</v>
      </c>
      <c r="F66" s="98">
        <v>37.39</v>
      </c>
      <c r="G66" s="170" t="s">
        <v>183</v>
      </c>
      <c r="H66" s="98">
        <v>0</v>
      </c>
      <c r="I66" s="170" t="s">
        <v>184</v>
      </c>
      <c r="J66" s="99">
        <v>37.39</v>
      </c>
    </row>
    <row r="67" spans="1:10" x14ac:dyDescent="0.25">
      <c r="A67" s="97"/>
      <c r="B67" s="170"/>
      <c r="C67" s="170"/>
      <c r="D67" s="170"/>
      <c r="E67" s="170" t="s">
        <v>185</v>
      </c>
      <c r="F67" s="98">
        <v>99.23</v>
      </c>
      <c r="G67" s="170"/>
      <c r="H67" s="293" t="s">
        <v>186</v>
      </c>
      <c r="I67" s="293"/>
      <c r="J67" s="99">
        <v>478.14</v>
      </c>
    </row>
    <row r="68" spans="1:10" ht="30.75" customHeight="1" thickBot="1" x14ac:dyDescent="0.3">
      <c r="A68" s="164"/>
      <c r="B68" s="165"/>
      <c r="C68" s="165"/>
      <c r="D68" s="165"/>
      <c r="E68" s="165"/>
      <c r="F68" s="165"/>
      <c r="G68" s="165" t="s">
        <v>187</v>
      </c>
      <c r="H68" s="100" t="s">
        <v>552</v>
      </c>
      <c r="I68" s="165" t="s">
        <v>189</v>
      </c>
      <c r="J68" s="101">
        <v>4781.3999999999996</v>
      </c>
    </row>
    <row r="69" spans="1:10" ht="0.95" customHeight="1" thickTop="1" x14ac:dyDescent="0.25">
      <c r="A69" s="102"/>
      <c r="B69" s="76"/>
      <c r="C69" s="76"/>
      <c r="D69" s="76"/>
      <c r="E69" s="76"/>
      <c r="F69" s="76"/>
      <c r="G69" s="76"/>
      <c r="H69" s="76"/>
      <c r="I69" s="76"/>
      <c r="J69" s="103"/>
    </row>
    <row r="70" spans="1:10" ht="18" customHeight="1" x14ac:dyDescent="0.25">
      <c r="A70" s="92" t="s">
        <v>142</v>
      </c>
      <c r="B70" s="177" t="s">
        <v>120</v>
      </c>
      <c r="C70" s="176" t="s">
        <v>121</v>
      </c>
      <c r="D70" s="176" t="s">
        <v>3</v>
      </c>
      <c r="E70" s="303" t="s">
        <v>173</v>
      </c>
      <c r="F70" s="303"/>
      <c r="G70" s="70" t="s">
        <v>122</v>
      </c>
      <c r="H70" s="177" t="s">
        <v>123</v>
      </c>
      <c r="I70" s="177" t="s">
        <v>124</v>
      </c>
      <c r="J70" s="178" t="s">
        <v>54</v>
      </c>
    </row>
    <row r="71" spans="1:10" ht="26.1" customHeight="1" x14ac:dyDescent="0.25">
      <c r="A71" s="93" t="s">
        <v>174</v>
      </c>
      <c r="B71" s="63" t="s">
        <v>369</v>
      </c>
      <c r="C71" s="173" t="s">
        <v>128</v>
      </c>
      <c r="D71" s="173" t="s">
        <v>370</v>
      </c>
      <c r="E71" s="299" t="s">
        <v>547</v>
      </c>
      <c r="F71" s="299"/>
      <c r="G71" s="62" t="s">
        <v>360</v>
      </c>
      <c r="H71" s="71">
        <v>1</v>
      </c>
      <c r="I71" s="64">
        <v>192.39</v>
      </c>
      <c r="J71" s="94">
        <v>192.39</v>
      </c>
    </row>
    <row r="72" spans="1:10" ht="24" customHeight="1" x14ac:dyDescent="0.25">
      <c r="A72" s="95" t="s">
        <v>179</v>
      </c>
      <c r="B72" s="72" t="s">
        <v>518</v>
      </c>
      <c r="C72" s="174" t="s">
        <v>128</v>
      </c>
      <c r="D72" s="174" t="s">
        <v>519</v>
      </c>
      <c r="E72" s="300" t="s">
        <v>178</v>
      </c>
      <c r="F72" s="300"/>
      <c r="G72" s="73" t="s">
        <v>107</v>
      </c>
      <c r="H72" s="74">
        <v>8.5000000000000006E-2</v>
      </c>
      <c r="I72" s="75">
        <v>24.94</v>
      </c>
      <c r="J72" s="96">
        <v>2.11</v>
      </c>
    </row>
    <row r="73" spans="1:10" ht="24" customHeight="1" x14ac:dyDescent="0.25">
      <c r="A73" s="95" t="s">
        <v>179</v>
      </c>
      <c r="B73" s="72" t="s">
        <v>131</v>
      </c>
      <c r="C73" s="174" t="s">
        <v>128</v>
      </c>
      <c r="D73" s="174" t="s">
        <v>132</v>
      </c>
      <c r="E73" s="300" t="s">
        <v>178</v>
      </c>
      <c r="F73" s="300"/>
      <c r="G73" s="73" t="s">
        <v>107</v>
      </c>
      <c r="H73" s="74">
        <v>0.17100000000000001</v>
      </c>
      <c r="I73" s="75">
        <v>32.69</v>
      </c>
      <c r="J73" s="96">
        <v>5.58</v>
      </c>
    </row>
    <row r="74" spans="1:10" ht="24" customHeight="1" x14ac:dyDescent="0.25">
      <c r="A74" s="137" t="s">
        <v>510</v>
      </c>
      <c r="B74" s="133" t="s">
        <v>553</v>
      </c>
      <c r="C74" s="171" t="s">
        <v>128</v>
      </c>
      <c r="D74" s="171" t="s">
        <v>554</v>
      </c>
      <c r="E74" s="297" t="s">
        <v>513</v>
      </c>
      <c r="F74" s="297"/>
      <c r="G74" s="134" t="s">
        <v>207</v>
      </c>
      <c r="H74" s="135">
        <v>9.5000000000000001E-2</v>
      </c>
      <c r="I74" s="136">
        <v>57.9</v>
      </c>
      <c r="J74" s="138">
        <v>5.5</v>
      </c>
    </row>
    <row r="75" spans="1:10" ht="26.1" customHeight="1" x14ac:dyDescent="0.25">
      <c r="A75" s="137" t="s">
        <v>510</v>
      </c>
      <c r="B75" s="133" t="s">
        <v>555</v>
      </c>
      <c r="C75" s="171" t="s">
        <v>128</v>
      </c>
      <c r="D75" s="171" t="s">
        <v>556</v>
      </c>
      <c r="E75" s="297" t="s">
        <v>513</v>
      </c>
      <c r="F75" s="297"/>
      <c r="G75" s="134" t="s">
        <v>327</v>
      </c>
      <c r="H75" s="135">
        <v>1.1100000000000001</v>
      </c>
      <c r="I75" s="136">
        <v>161.44999999999999</v>
      </c>
      <c r="J75" s="138">
        <v>179.2</v>
      </c>
    </row>
    <row r="76" spans="1:10" x14ac:dyDescent="0.25">
      <c r="A76" s="97"/>
      <c r="B76" s="170"/>
      <c r="C76" s="170"/>
      <c r="D76" s="170"/>
      <c r="E76" s="170" t="s">
        <v>182</v>
      </c>
      <c r="F76" s="98">
        <v>5.39</v>
      </c>
      <c r="G76" s="170" t="s">
        <v>183</v>
      </c>
      <c r="H76" s="98">
        <v>0</v>
      </c>
      <c r="I76" s="170" t="s">
        <v>184</v>
      </c>
      <c r="J76" s="99">
        <v>5.39</v>
      </c>
    </row>
    <row r="77" spans="1:10" x14ac:dyDescent="0.25">
      <c r="A77" s="97"/>
      <c r="B77" s="170"/>
      <c r="C77" s="170"/>
      <c r="D77" s="170"/>
      <c r="E77" s="170" t="s">
        <v>185</v>
      </c>
      <c r="F77" s="98">
        <v>50.38</v>
      </c>
      <c r="G77" s="170"/>
      <c r="H77" s="293" t="s">
        <v>186</v>
      </c>
      <c r="I77" s="293"/>
      <c r="J77" s="99">
        <v>242.77</v>
      </c>
    </row>
    <row r="78" spans="1:10" ht="28.5" customHeight="1" thickBot="1" x14ac:dyDescent="0.3">
      <c r="A78" s="164"/>
      <c r="B78" s="165"/>
      <c r="C78" s="165"/>
      <c r="D78" s="165"/>
      <c r="E78" s="165"/>
      <c r="F78" s="165"/>
      <c r="G78" s="165" t="s">
        <v>187</v>
      </c>
      <c r="H78" s="100" t="s">
        <v>552</v>
      </c>
      <c r="I78" s="165" t="s">
        <v>189</v>
      </c>
      <c r="J78" s="101">
        <v>2427.6999999999998</v>
      </c>
    </row>
    <row r="79" spans="1:10" ht="0.95" customHeight="1" thickTop="1" x14ac:dyDescent="0.25">
      <c r="A79" s="102"/>
      <c r="B79" s="76"/>
      <c r="C79" s="76"/>
      <c r="D79" s="76"/>
      <c r="E79" s="76"/>
      <c r="F79" s="76"/>
      <c r="G79" s="76"/>
      <c r="H79" s="76"/>
      <c r="I79" s="76"/>
      <c r="J79" s="103"/>
    </row>
    <row r="80" spans="1:10" ht="18" customHeight="1" x14ac:dyDescent="0.25">
      <c r="A80" s="92" t="s">
        <v>145</v>
      </c>
      <c r="B80" s="177" t="s">
        <v>120</v>
      </c>
      <c r="C80" s="176" t="s">
        <v>121</v>
      </c>
      <c r="D80" s="176" t="s">
        <v>3</v>
      </c>
      <c r="E80" s="303" t="s">
        <v>173</v>
      </c>
      <c r="F80" s="303"/>
      <c r="G80" s="70" t="s">
        <v>122</v>
      </c>
      <c r="H80" s="177" t="s">
        <v>123</v>
      </c>
      <c r="I80" s="177" t="s">
        <v>124</v>
      </c>
      <c r="J80" s="178" t="s">
        <v>54</v>
      </c>
    </row>
    <row r="81" spans="1:10" ht="39" customHeight="1" x14ac:dyDescent="0.25">
      <c r="A81" s="93" t="s">
        <v>174</v>
      </c>
      <c r="B81" s="63" t="s">
        <v>371</v>
      </c>
      <c r="C81" s="173" t="s">
        <v>128</v>
      </c>
      <c r="D81" s="173" t="s">
        <v>372</v>
      </c>
      <c r="E81" s="299" t="s">
        <v>517</v>
      </c>
      <c r="F81" s="299"/>
      <c r="G81" s="62" t="s">
        <v>360</v>
      </c>
      <c r="H81" s="71">
        <v>1</v>
      </c>
      <c r="I81" s="64">
        <v>73.31</v>
      </c>
      <c r="J81" s="94">
        <v>73.31</v>
      </c>
    </row>
    <row r="82" spans="1:10" ht="24" customHeight="1" x14ac:dyDescent="0.25">
      <c r="A82" s="95" t="s">
        <v>179</v>
      </c>
      <c r="B82" s="72" t="s">
        <v>518</v>
      </c>
      <c r="C82" s="174" t="s">
        <v>128</v>
      </c>
      <c r="D82" s="174" t="s">
        <v>519</v>
      </c>
      <c r="E82" s="300" t="s">
        <v>178</v>
      </c>
      <c r="F82" s="300"/>
      <c r="G82" s="73" t="s">
        <v>107</v>
      </c>
      <c r="H82" s="74">
        <v>0.31380000000000002</v>
      </c>
      <c r="I82" s="75">
        <v>24.94</v>
      </c>
      <c r="J82" s="96">
        <v>7.82</v>
      </c>
    </row>
    <row r="83" spans="1:10" ht="26.1" customHeight="1" x14ac:dyDescent="0.25">
      <c r="A83" s="95" t="s">
        <v>179</v>
      </c>
      <c r="B83" s="72" t="s">
        <v>557</v>
      </c>
      <c r="C83" s="174" t="s">
        <v>128</v>
      </c>
      <c r="D83" s="174" t="s">
        <v>558</v>
      </c>
      <c r="E83" s="300" t="s">
        <v>178</v>
      </c>
      <c r="F83" s="300"/>
      <c r="G83" s="73" t="s">
        <v>107</v>
      </c>
      <c r="H83" s="74">
        <v>0.69699999999999995</v>
      </c>
      <c r="I83" s="75">
        <v>32.54</v>
      </c>
      <c r="J83" s="96">
        <v>22.68</v>
      </c>
    </row>
    <row r="84" spans="1:10" ht="24" customHeight="1" x14ac:dyDescent="0.25">
      <c r="A84" s="137" t="s">
        <v>510</v>
      </c>
      <c r="B84" s="133" t="s">
        <v>218</v>
      </c>
      <c r="C84" s="171" t="s">
        <v>128</v>
      </c>
      <c r="D84" s="171" t="s">
        <v>219</v>
      </c>
      <c r="E84" s="297" t="s">
        <v>513</v>
      </c>
      <c r="F84" s="297"/>
      <c r="G84" s="134" t="s">
        <v>207</v>
      </c>
      <c r="H84" s="135">
        <v>0.222</v>
      </c>
      <c r="I84" s="136">
        <v>3.81</v>
      </c>
      <c r="J84" s="138">
        <v>0.84</v>
      </c>
    </row>
    <row r="85" spans="1:10" ht="24" customHeight="1" x14ac:dyDescent="0.25">
      <c r="A85" s="137" t="s">
        <v>510</v>
      </c>
      <c r="B85" s="133" t="s">
        <v>559</v>
      </c>
      <c r="C85" s="171" t="s">
        <v>128</v>
      </c>
      <c r="D85" s="171" t="s">
        <v>560</v>
      </c>
      <c r="E85" s="297" t="s">
        <v>513</v>
      </c>
      <c r="F85" s="297"/>
      <c r="G85" s="134" t="s">
        <v>207</v>
      </c>
      <c r="H85" s="135">
        <v>6.85</v>
      </c>
      <c r="I85" s="136">
        <v>0.65</v>
      </c>
      <c r="J85" s="138">
        <v>4.45</v>
      </c>
    </row>
    <row r="86" spans="1:10" ht="26.1" customHeight="1" x14ac:dyDescent="0.25">
      <c r="A86" s="137" t="s">
        <v>510</v>
      </c>
      <c r="B86" s="133" t="s">
        <v>561</v>
      </c>
      <c r="C86" s="171" t="s">
        <v>128</v>
      </c>
      <c r="D86" s="171" t="s">
        <v>562</v>
      </c>
      <c r="E86" s="297" t="s">
        <v>513</v>
      </c>
      <c r="F86" s="297"/>
      <c r="G86" s="134" t="s">
        <v>327</v>
      </c>
      <c r="H86" s="135">
        <v>1.0798000000000001</v>
      </c>
      <c r="I86" s="136">
        <v>34.75</v>
      </c>
      <c r="J86" s="138">
        <v>37.520000000000003</v>
      </c>
    </row>
    <row r="87" spans="1:10" x14ac:dyDescent="0.25">
      <c r="A87" s="97"/>
      <c r="B87" s="170"/>
      <c r="C87" s="170"/>
      <c r="D87" s="170"/>
      <c r="E87" s="170" t="s">
        <v>182</v>
      </c>
      <c r="F87" s="98">
        <v>21.38</v>
      </c>
      <c r="G87" s="170" t="s">
        <v>183</v>
      </c>
      <c r="H87" s="98">
        <v>0</v>
      </c>
      <c r="I87" s="170" t="s">
        <v>184</v>
      </c>
      <c r="J87" s="99">
        <v>21.38</v>
      </c>
    </row>
    <row r="88" spans="1:10" x14ac:dyDescent="0.25">
      <c r="A88" s="97"/>
      <c r="B88" s="170"/>
      <c r="C88" s="170"/>
      <c r="D88" s="170"/>
      <c r="E88" s="170" t="s">
        <v>185</v>
      </c>
      <c r="F88" s="98">
        <v>19.190000000000001</v>
      </c>
      <c r="G88" s="170"/>
      <c r="H88" s="293" t="s">
        <v>186</v>
      </c>
      <c r="I88" s="293"/>
      <c r="J88" s="99">
        <v>92.5</v>
      </c>
    </row>
    <row r="89" spans="1:10" ht="27" customHeight="1" thickBot="1" x14ac:dyDescent="0.3">
      <c r="A89" s="164"/>
      <c r="B89" s="165"/>
      <c r="C89" s="165"/>
      <c r="D89" s="165"/>
      <c r="E89" s="165"/>
      <c r="F89" s="165"/>
      <c r="G89" s="165" t="s">
        <v>187</v>
      </c>
      <c r="H89" s="100" t="s">
        <v>563</v>
      </c>
      <c r="I89" s="165" t="s">
        <v>189</v>
      </c>
      <c r="J89" s="101">
        <v>462.5</v>
      </c>
    </row>
    <row r="90" spans="1:10" ht="0.95" customHeight="1" thickTop="1" x14ac:dyDescent="0.25">
      <c r="A90" s="102"/>
      <c r="B90" s="76"/>
      <c r="C90" s="76"/>
      <c r="D90" s="76"/>
      <c r="E90" s="76"/>
      <c r="F90" s="76"/>
      <c r="G90" s="76"/>
      <c r="H90" s="76"/>
      <c r="I90" s="76"/>
      <c r="J90" s="103"/>
    </row>
    <row r="91" spans="1:10" ht="18" customHeight="1" x14ac:dyDescent="0.25">
      <c r="A91" s="92" t="s">
        <v>148</v>
      </c>
      <c r="B91" s="177" t="s">
        <v>120</v>
      </c>
      <c r="C91" s="176" t="s">
        <v>121</v>
      </c>
      <c r="D91" s="176" t="s">
        <v>3</v>
      </c>
      <c r="E91" s="303" t="s">
        <v>173</v>
      </c>
      <c r="F91" s="303"/>
      <c r="G91" s="70" t="s">
        <v>122</v>
      </c>
      <c r="H91" s="177" t="s">
        <v>123</v>
      </c>
      <c r="I91" s="177" t="s">
        <v>124</v>
      </c>
      <c r="J91" s="178" t="s">
        <v>54</v>
      </c>
    </row>
    <row r="92" spans="1:10" ht="26.1" customHeight="1" x14ac:dyDescent="0.25">
      <c r="A92" s="93" t="s">
        <v>174</v>
      </c>
      <c r="B92" s="63" t="s">
        <v>373</v>
      </c>
      <c r="C92" s="173" t="s">
        <v>128</v>
      </c>
      <c r="D92" s="173" t="s">
        <v>374</v>
      </c>
      <c r="E92" s="299" t="s">
        <v>564</v>
      </c>
      <c r="F92" s="299"/>
      <c r="G92" s="62" t="s">
        <v>360</v>
      </c>
      <c r="H92" s="71">
        <v>1</v>
      </c>
      <c r="I92" s="64">
        <v>17.170000000000002</v>
      </c>
      <c r="J92" s="94">
        <v>17.170000000000002</v>
      </c>
    </row>
    <row r="93" spans="1:10" ht="24" customHeight="1" x14ac:dyDescent="0.25">
      <c r="A93" s="95" t="s">
        <v>179</v>
      </c>
      <c r="B93" s="72" t="s">
        <v>518</v>
      </c>
      <c r="C93" s="174" t="s">
        <v>128</v>
      </c>
      <c r="D93" s="174" t="s">
        <v>519</v>
      </c>
      <c r="E93" s="300" t="s">
        <v>178</v>
      </c>
      <c r="F93" s="300"/>
      <c r="G93" s="73" t="s">
        <v>107</v>
      </c>
      <c r="H93" s="74">
        <v>7.5700000000000003E-2</v>
      </c>
      <c r="I93" s="75">
        <v>24.94</v>
      </c>
      <c r="J93" s="96">
        <v>1.88</v>
      </c>
    </row>
    <row r="94" spans="1:10" ht="24" customHeight="1" x14ac:dyDescent="0.25">
      <c r="A94" s="95" t="s">
        <v>179</v>
      </c>
      <c r="B94" s="72" t="s">
        <v>565</v>
      </c>
      <c r="C94" s="174" t="s">
        <v>128</v>
      </c>
      <c r="D94" s="174" t="s">
        <v>566</v>
      </c>
      <c r="E94" s="300" t="s">
        <v>178</v>
      </c>
      <c r="F94" s="300"/>
      <c r="G94" s="73" t="s">
        <v>107</v>
      </c>
      <c r="H94" s="74">
        <v>0.22700000000000001</v>
      </c>
      <c r="I94" s="75">
        <v>34.35</v>
      </c>
      <c r="J94" s="96">
        <v>7.79</v>
      </c>
    </row>
    <row r="95" spans="1:10" ht="24" customHeight="1" x14ac:dyDescent="0.25">
      <c r="A95" s="137" t="s">
        <v>510</v>
      </c>
      <c r="B95" s="133" t="s">
        <v>567</v>
      </c>
      <c r="C95" s="171" t="s">
        <v>128</v>
      </c>
      <c r="D95" s="171" t="s">
        <v>568</v>
      </c>
      <c r="E95" s="297" t="s">
        <v>513</v>
      </c>
      <c r="F95" s="297"/>
      <c r="G95" s="134" t="s">
        <v>202</v>
      </c>
      <c r="H95" s="135">
        <v>0.22850000000000001</v>
      </c>
      <c r="I95" s="136">
        <v>32.83</v>
      </c>
      <c r="J95" s="138">
        <v>7.5</v>
      </c>
    </row>
    <row r="96" spans="1:10" x14ac:dyDescent="0.25">
      <c r="A96" s="97"/>
      <c r="B96" s="170"/>
      <c r="C96" s="170"/>
      <c r="D96" s="170"/>
      <c r="E96" s="170" t="s">
        <v>182</v>
      </c>
      <c r="F96" s="98">
        <v>6.53</v>
      </c>
      <c r="G96" s="170" t="s">
        <v>183</v>
      </c>
      <c r="H96" s="98">
        <v>0</v>
      </c>
      <c r="I96" s="170" t="s">
        <v>184</v>
      </c>
      <c r="J96" s="99">
        <v>6.53</v>
      </c>
    </row>
    <row r="97" spans="1:10" x14ac:dyDescent="0.25">
      <c r="A97" s="97"/>
      <c r="B97" s="170"/>
      <c r="C97" s="170"/>
      <c r="D97" s="170"/>
      <c r="E97" s="170" t="s">
        <v>185</v>
      </c>
      <c r="F97" s="98">
        <v>4.49</v>
      </c>
      <c r="G97" s="170"/>
      <c r="H97" s="293" t="s">
        <v>186</v>
      </c>
      <c r="I97" s="293"/>
      <c r="J97" s="99">
        <v>21.66</v>
      </c>
    </row>
    <row r="98" spans="1:10" ht="27.75" customHeight="1" thickBot="1" x14ac:dyDescent="0.3">
      <c r="A98" s="164"/>
      <c r="B98" s="165"/>
      <c r="C98" s="165"/>
      <c r="D98" s="165"/>
      <c r="E98" s="165"/>
      <c r="F98" s="165"/>
      <c r="G98" s="165" t="s">
        <v>187</v>
      </c>
      <c r="H98" s="100" t="s">
        <v>569</v>
      </c>
      <c r="I98" s="165" t="s">
        <v>189</v>
      </c>
      <c r="J98" s="101">
        <v>2425.92</v>
      </c>
    </row>
    <row r="99" spans="1:10" ht="0.95" customHeight="1" thickTop="1" x14ac:dyDescent="0.25">
      <c r="A99" s="102"/>
      <c r="B99" s="76"/>
      <c r="C99" s="76"/>
      <c r="D99" s="76"/>
      <c r="E99" s="76"/>
      <c r="F99" s="76"/>
      <c r="G99" s="76"/>
      <c r="H99" s="76"/>
      <c r="I99" s="76"/>
      <c r="J99" s="103"/>
    </row>
    <row r="100" spans="1:10" ht="18" customHeight="1" x14ac:dyDescent="0.25">
      <c r="A100" s="92" t="s">
        <v>150</v>
      </c>
      <c r="B100" s="177" t="s">
        <v>120</v>
      </c>
      <c r="C100" s="176" t="s">
        <v>121</v>
      </c>
      <c r="D100" s="176" t="s">
        <v>3</v>
      </c>
      <c r="E100" s="303" t="s">
        <v>173</v>
      </c>
      <c r="F100" s="303"/>
      <c r="G100" s="70" t="s">
        <v>122</v>
      </c>
      <c r="H100" s="177" t="s">
        <v>123</v>
      </c>
      <c r="I100" s="177" t="s">
        <v>124</v>
      </c>
      <c r="J100" s="178" t="s">
        <v>54</v>
      </c>
    </row>
    <row r="101" spans="1:10" ht="26.1" customHeight="1" x14ac:dyDescent="0.25">
      <c r="A101" s="93" t="s">
        <v>174</v>
      </c>
      <c r="B101" s="63" t="s">
        <v>375</v>
      </c>
      <c r="C101" s="173" t="s">
        <v>128</v>
      </c>
      <c r="D101" s="173" t="s">
        <v>376</v>
      </c>
      <c r="E101" s="299" t="s">
        <v>564</v>
      </c>
      <c r="F101" s="299"/>
      <c r="G101" s="62" t="s">
        <v>360</v>
      </c>
      <c r="H101" s="71">
        <v>1</v>
      </c>
      <c r="I101" s="64">
        <v>14.45</v>
      </c>
      <c r="J101" s="94">
        <v>14.45</v>
      </c>
    </row>
    <row r="102" spans="1:10" ht="24" customHeight="1" x14ac:dyDescent="0.25">
      <c r="A102" s="95" t="s">
        <v>179</v>
      </c>
      <c r="B102" s="72" t="s">
        <v>518</v>
      </c>
      <c r="C102" s="174" t="s">
        <v>128</v>
      </c>
      <c r="D102" s="174" t="s">
        <v>519</v>
      </c>
      <c r="E102" s="300" t="s">
        <v>178</v>
      </c>
      <c r="F102" s="300"/>
      <c r="G102" s="73" t="s">
        <v>107</v>
      </c>
      <c r="H102" s="74">
        <v>5.4399999999999997E-2</v>
      </c>
      <c r="I102" s="75">
        <v>24.94</v>
      </c>
      <c r="J102" s="96">
        <v>1.35</v>
      </c>
    </row>
    <row r="103" spans="1:10" ht="24" customHeight="1" x14ac:dyDescent="0.25">
      <c r="A103" s="95" t="s">
        <v>179</v>
      </c>
      <c r="B103" s="72" t="s">
        <v>565</v>
      </c>
      <c r="C103" s="174" t="s">
        <v>128</v>
      </c>
      <c r="D103" s="174" t="s">
        <v>566</v>
      </c>
      <c r="E103" s="300" t="s">
        <v>178</v>
      </c>
      <c r="F103" s="300"/>
      <c r="G103" s="73" t="s">
        <v>107</v>
      </c>
      <c r="H103" s="74">
        <v>0.16309999999999999</v>
      </c>
      <c r="I103" s="75">
        <v>34.35</v>
      </c>
      <c r="J103" s="96">
        <v>5.6</v>
      </c>
    </row>
    <row r="104" spans="1:10" ht="24" customHeight="1" x14ac:dyDescent="0.25">
      <c r="A104" s="137" t="s">
        <v>510</v>
      </c>
      <c r="B104" s="133" t="s">
        <v>567</v>
      </c>
      <c r="C104" s="171" t="s">
        <v>128</v>
      </c>
      <c r="D104" s="171" t="s">
        <v>568</v>
      </c>
      <c r="E104" s="297" t="s">
        <v>513</v>
      </c>
      <c r="F104" s="297"/>
      <c r="G104" s="134" t="s">
        <v>202</v>
      </c>
      <c r="H104" s="135">
        <v>0.22850000000000001</v>
      </c>
      <c r="I104" s="136">
        <v>32.83</v>
      </c>
      <c r="J104" s="138">
        <v>7.5</v>
      </c>
    </row>
    <row r="105" spans="1:10" x14ac:dyDescent="0.25">
      <c r="A105" s="97"/>
      <c r="B105" s="170"/>
      <c r="C105" s="170"/>
      <c r="D105" s="170"/>
      <c r="E105" s="170" t="s">
        <v>182</v>
      </c>
      <c r="F105" s="98">
        <v>4.6900000000000004</v>
      </c>
      <c r="G105" s="170" t="s">
        <v>183</v>
      </c>
      <c r="H105" s="98">
        <v>0</v>
      </c>
      <c r="I105" s="170" t="s">
        <v>184</v>
      </c>
      <c r="J105" s="99">
        <v>4.6900000000000004</v>
      </c>
    </row>
    <row r="106" spans="1:10" x14ac:dyDescent="0.25">
      <c r="A106" s="97"/>
      <c r="B106" s="170"/>
      <c r="C106" s="170"/>
      <c r="D106" s="170"/>
      <c r="E106" s="170" t="s">
        <v>185</v>
      </c>
      <c r="F106" s="98">
        <v>3.78</v>
      </c>
      <c r="G106" s="170"/>
      <c r="H106" s="293" t="s">
        <v>186</v>
      </c>
      <c r="I106" s="293"/>
      <c r="J106" s="99">
        <v>18.23</v>
      </c>
    </row>
    <row r="107" spans="1:10" ht="31.5" customHeight="1" thickBot="1" x14ac:dyDescent="0.3">
      <c r="A107" s="164"/>
      <c r="B107" s="165"/>
      <c r="C107" s="165"/>
      <c r="D107" s="165"/>
      <c r="E107" s="165"/>
      <c r="F107" s="165"/>
      <c r="G107" s="165" t="s">
        <v>187</v>
      </c>
      <c r="H107" s="100" t="s">
        <v>570</v>
      </c>
      <c r="I107" s="165" t="s">
        <v>189</v>
      </c>
      <c r="J107" s="101">
        <v>6125.28</v>
      </c>
    </row>
    <row r="108" spans="1:10" ht="0.95" customHeight="1" thickTop="1" x14ac:dyDescent="0.25">
      <c r="A108" s="102"/>
      <c r="B108" s="76"/>
      <c r="C108" s="76"/>
      <c r="D108" s="76"/>
      <c r="E108" s="76"/>
      <c r="F108" s="76"/>
      <c r="G108" s="76"/>
      <c r="H108" s="76"/>
      <c r="I108" s="76"/>
      <c r="J108" s="103"/>
    </row>
    <row r="109" spans="1:10" ht="18" customHeight="1" x14ac:dyDescent="0.25">
      <c r="A109" s="92" t="s">
        <v>153</v>
      </c>
      <c r="B109" s="177" t="s">
        <v>120</v>
      </c>
      <c r="C109" s="176" t="s">
        <v>121</v>
      </c>
      <c r="D109" s="176" t="s">
        <v>3</v>
      </c>
      <c r="E109" s="303" t="s">
        <v>173</v>
      </c>
      <c r="F109" s="303"/>
      <c r="G109" s="70" t="s">
        <v>122</v>
      </c>
      <c r="H109" s="177" t="s">
        <v>123</v>
      </c>
      <c r="I109" s="177" t="s">
        <v>124</v>
      </c>
      <c r="J109" s="178" t="s">
        <v>54</v>
      </c>
    </row>
    <row r="110" spans="1:10" ht="39" customHeight="1" x14ac:dyDescent="0.25">
      <c r="A110" s="93" t="s">
        <v>174</v>
      </c>
      <c r="B110" s="63" t="s">
        <v>377</v>
      </c>
      <c r="C110" s="173" t="s">
        <v>128</v>
      </c>
      <c r="D110" s="173" t="s">
        <v>378</v>
      </c>
      <c r="E110" s="299" t="s">
        <v>571</v>
      </c>
      <c r="F110" s="299"/>
      <c r="G110" s="62" t="s">
        <v>250</v>
      </c>
      <c r="H110" s="71">
        <v>1</v>
      </c>
      <c r="I110" s="64">
        <v>5.19</v>
      </c>
      <c r="J110" s="94">
        <v>5.19</v>
      </c>
    </row>
    <row r="111" spans="1:10" ht="26.1" customHeight="1" x14ac:dyDescent="0.25">
      <c r="A111" s="95" t="s">
        <v>179</v>
      </c>
      <c r="B111" s="72" t="s">
        <v>146</v>
      </c>
      <c r="C111" s="174" t="s">
        <v>128</v>
      </c>
      <c r="D111" s="174" t="s">
        <v>147</v>
      </c>
      <c r="E111" s="300" t="s">
        <v>178</v>
      </c>
      <c r="F111" s="300"/>
      <c r="G111" s="73" t="s">
        <v>107</v>
      </c>
      <c r="H111" s="74">
        <v>2.9000000000000001E-2</v>
      </c>
      <c r="I111" s="75">
        <v>26.26</v>
      </c>
      <c r="J111" s="96">
        <v>0.76</v>
      </c>
    </row>
    <row r="112" spans="1:10" ht="24" customHeight="1" x14ac:dyDescent="0.25">
      <c r="A112" s="95" t="s">
        <v>179</v>
      </c>
      <c r="B112" s="72" t="s">
        <v>143</v>
      </c>
      <c r="C112" s="174" t="s">
        <v>128</v>
      </c>
      <c r="D112" s="174" t="s">
        <v>144</v>
      </c>
      <c r="E112" s="300" t="s">
        <v>178</v>
      </c>
      <c r="F112" s="300"/>
      <c r="G112" s="73" t="s">
        <v>107</v>
      </c>
      <c r="H112" s="74">
        <v>2.9000000000000001E-2</v>
      </c>
      <c r="I112" s="75">
        <v>33.090000000000003</v>
      </c>
      <c r="J112" s="96">
        <v>0.95</v>
      </c>
    </row>
    <row r="113" spans="1:10" ht="39" customHeight="1" x14ac:dyDescent="0.25">
      <c r="A113" s="137" t="s">
        <v>510</v>
      </c>
      <c r="B113" s="133" t="s">
        <v>572</v>
      </c>
      <c r="C113" s="171" t="s">
        <v>128</v>
      </c>
      <c r="D113" s="171" t="s">
        <v>573</v>
      </c>
      <c r="E113" s="297" t="s">
        <v>513</v>
      </c>
      <c r="F113" s="297"/>
      <c r="G113" s="134" t="s">
        <v>250</v>
      </c>
      <c r="H113" s="135">
        <v>1.2434000000000001</v>
      </c>
      <c r="I113" s="136">
        <v>2.77</v>
      </c>
      <c r="J113" s="138">
        <v>3.44</v>
      </c>
    </row>
    <row r="114" spans="1:10" ht="26.1" customHeight="1" x14ac:dyDescent="0.25">
      <c r="A114" s="137" t="s">
        <v>510</v>
      </c>
      <c r="B114" s="133" t="s">
        <v>329</v>
      </c>
      <c r="C114" s="171" t="s">
        <v>128</v>
      </c>
      <c r="D114" s="171" t="s">
        <v>330</v>
      </c>
      <c r="E114" s="297" t="s">
        <v>513</v>
      </c>
      <c r="F114" s="297"/>
      <c r="G114" s="134" t="s">
        <v>197</v>
      </c>
      <c r="H114" s="135">
        <v>9.4000000000000004E-3</v>
      </c>
      <c r="I114" s="136">
        <v>4.5599999999999996</v>
      </c>
      <c r="J114" s="138">
        <v>0.04</v>
      </c>
    </row>
    <row r="115" spans="1:10" x14ac:dyDescent="0.25">
      <c r="A115" s="97"/>
      <c r="B115" s="170"/>
      <c r="C115" s="170"/>
      <c r="D115" s="170"/>
      <c r="E115" s="170" t="s">
        <v>182</v>
      </c>
      <c r="F115" s="98">
        <v>1.18</v>
      </c>
      <c r="G115" s="170" t="s">
        <v>183</v>
      </c>
      <c r="H115" s="98">
        <v>0</v>
      </c>
      <c r="I115" s="170" t="s">
        <v>184</v>
      </c>
      <c r="J115" s="99">
        <v>1.18</v>
      </c>
    </row>
    <row r="116" spans="1:10" x14ac:dyDescent="0.25">
      <c r="A116" s="97"/>
      <c r="B116" s="170"/>
      <c r="C116" s="170"/>
      <c r="D116" s="170"/>
      <c r="E116" s="170" t="s">
        <v>185</v>
      </c>
      <c r="F116" s="98">
        <v>1.35</v>
      </c>
      <c r="G116" s="170"/>
      <c r="H116" s="293" t="s">
        <v>186</v>
      </c>
      <c r="I116" s="293"/>
      <c r="J116" s="99">
        <v>6.54</v>
      </c>
    </row>
    <row r="117" spans="1:10" ht="25.5" customHeight="1" thickBot="1" x14ac:dyDescent="0.3">
      <c r="A117" s="164"/>
      <c r="B117" s="165"/>
      <c r="C117" s="165"/>
      <c r="D117" s="165"/>
      <c r="E117" s="165"/>
      <c r="F117" s="165"/>
      <c r="G117" s="165" t="s">
        <v>187</v>
      </c>
      <c r="H117" s="100" t="s">
        <v>574</v>
      </c>
      <c r="I117" s="165" t="s">
        <v>189</v>
      </c>
      <c r="J117" s="101">
        <v>392.4</v>
      </c>
    </row>
    <row r="118" spans="1:10" ht="0.95" customHeight="1" thickTop="1" x14ac:dyDescent="0.25">
      <c r="A118" s="102"/>
      <c r="B118" s="76"/>
      <c r="C118" s="76"/>
      <c r="D118" s="76"/>
      <c r="E118" s="76"/>
      <c r="F118" s="76"/>
      <c r="G118" s="76"/>
      <c r="H118" s="76"/>
      <c r="I118" s="76"/>
      <c r="J118" s="103"/>
    </row>
    <row r="119" spans="1:10" ht="18" customHeight="1" x14ac:dyDescent="0.25">
      <c r="A119" s="92" t="s">
        <v>156</v>
      </c>
      <c r="B119" s="177" t="s">
        <v>120</v>
      </c>
      <c r="C119" s="176" t="s">
        <v>121</v>
      </c>
      <c r="D119" s="176" t="s">
        <v>3</v>
      </c>
      <c r="E119" s="303" t="s">
        <v>173</v>
      </c>
      <c r="F119" s="303"/>
      <c r="G119" s="70" t="s">
        <v>122</v>
      </c>
      <c r="H119" s="177" t="s">
        <v>123</v>
      </c>
      <c r="I119" s="177" t="s">
        <v>124</v>
      </c>
      <c r="J119" s="178" t="s">
        <v>54</v>
      </c>
    </row>
    <row r="120" spans="1:10" ht="39" customHeight="1" x14ac:dyDescent="0.25">
      <c r="A120" s="93" t="s">
        <v>174</v>
      </c>
      <c r="B120" s="63" t="s">
        <v>379</v>
      </c>
      <c r="C120" s="173" t="s">
        <v>128</v>
      </c>
      <c r="D120" s="173" t="s">
        <v>380</v>
      </c>
      <c r="E120" s="299" t="s">
        <v>571</v>
      </c>
      <c r="F120" s="299"/>
      <c r="G120" s="62" t="s">
        <v>250</v>
      </c>
      <c r="H120" s="71">
        <v>1</v>
      </c>
      <c r="I120" s="64">
        <v>8.06</v>
      </c>
      <c r="J120" s="94">
        <v>8.06</v>
      </c>
    </row>
    <row r="121" spans="1:10" ht="26.1" customHeight="1" x14ac:dyDescent="0.25">
      <c r="A121" s="95" t="s">
        <v>179</v>
      </c>
      <c r="B121" s="72" t="s">
        <v>146</v>
      </c>
      <c r="C121" s="174" t="s">
        <v>128</v>
      </c>
      <c r="D121" s="174" t="s">
        <v>147</v>
      </c>
      <c r="E121" s="300" t="s">
        <v>178</v>
      </c>
      <c r="F121" s="300"/>
      <c r="G121" s="73" t="s">
        <v>107</v>
      </c>
      <c r="H121" s="74">
        <v>3.9E-2</v>
      </c>
      <c r="I121" s="75">
        <v>26.26</v>
      </c>
      <c r="J121" s="96">
        <v>1.02</v>
      </c>
    </row>
    <row r="122" spans="1:10" ht="24" customHeight="1" x14ac:dyDescent="0.25">
      <c r="A122" s="95" t="s">
        <v>179</v>
      </c>
      <c r="B122" s="72" t="s">
        <v>143</v>
      </c>
      <c r="C122" s="174" t="s">
        <v>128</v>
      </c>
      <c r="D122" s="174" t="s">
        <v>144</v>
      </c>
      <c r="E122" s="300" t="s">
        <v>178</v>
      </c>
      <c r="F122" s="300"/>
      <c r="G122" s="73" t="s">
        <v>107</v>
      </c>
      <c r="H122" s="74">
        <v>3.9E-2</v>
      </c>
      <c r="I122" s="75">
        <v>33.090000000000003</v>
      </c>
      <c r="J122" s="96">
        <v>1.29</v>
      </c>
    </row>
    <row r="123" spans="1:10" ht="39" customHeight="1" x14ac:dyDescent="0.25">
      <c r="A123" s="137" t="s">
        <v>510</v>
      </c>
      <c r="B123" s="133" t="s">
        <v>575</v>
      </c>
      <c r="C123" s="171" t="s">
        <v>128</v>
      </c>
      <c r="D123" s="171" t="s">
        <v>576</v>
      </c>
      <c r="E123" s="297" t="s">
        <v>513</v>
      </c>
      <c r="F123" s="297"/>
      <c r="G123" s="134" t="s">
        <v>250</v>
      </c>
      <c r="H123" s="135">
        <v>1.2434000000000001</v>
      </c>
      <c r="I123" s="136">
        <v>4.5999999999999996</v>
      </c>
      <c r="J123" s="138">
        <v>5.71</v>
      </c>
    </row>
    <row r="124" spans="1:10" ht="26.1" customHeight="1" x14ac:dyDescent="0.25">
      <c r="A124" s="137" t="s">
        <v>510</v>
      </c>
      <c r="B124" s="133" t="s">
        <v>329</v>
      </c>
      <c r="C124" s="171" t="s">
        <v>128</v>
      </c>
      <c r="D124" s="171" t="s">
        <v>330</v>
      </c>
      <c r="E124" s="297" t="s">
        <v>513</v>
      </c>
      <c r="F124" s="297"/>
      <c r="G124" s="134" t="s">
        <v>197</v>
      </c>
      <c r="H124" s="135">
        <v>9.4000000000000004E-3</v>
      </c>
      <c r="I124" s="136">
        <v>4.5599999999999996</v>
      </c>
      <c r="J124" s="138">
        <v>0.04</v>
      </c>
    </row>
    <row r="125" spans="1:10" x14ac:dyDescent="0.25">
      <c r="A125" s="97"/>
      <c r="B125" s="170"/>
      <c r="C125" s="170"/>
      <c r="D125" s="170"/>
      <c r="E125" s="170" t="s">
        <v>182</v>
      </c>
      <c r="F125" s="98">
        <v>1.6</v>
      </c>
      <c r="G125" s="170" t="s">
        <v>183</v>
      </c>
      <c r="H125" s="98">
        <v>0</v>
      </c>
      <c r="I125" s="170" t="s">
        <v>184</v>
      </c>
      <c r="J125" s="99">
        <v>1.6</v>
      </c>
    </row>
    <row r="126" spans="1:10" x14ac:dyDescent="0.25">
      <c r="A126" s="97"/>
      <c r="B126" s="170"/>
      <c r="C126" s="170"/>
      <c r="D126" s="170"/>
      <c r="E126" s="170" t="s">
        <v>185</v>
      </c>
      <c r="F126" s="98">
        <v>2.11</v>
      </c>
      <c r="G126" s="170"/>
      <c r="H126" s="293" t="s">
        <v>186</v>
      </c>
      <c r="I126" s="293"/>
      <c r="J126" s="99">
        <v>10.17</v>
      </c>
    </row>
    <row r="127" spans="1:10" ht="29.25" customHeight="1" thickBot="1" x14ac:dyDescent="0.3">
      <c r="A127" s="164"/>
      <c r="B127" s="165"/>
      <c r="C127" s="165"/>
      <c r="D127" s="165"/>
      <c r="E127" s="165"/>
      <c r="F127" s="165"/>
      <c r="G127" s="165" t="s">
        <v>187</v>
      </c>
      <c r="H127" s="100" t="s">
        <v>577</v>
      </c>
      <c r="I127" s="165" t="s">
        <v>189</v>
      </c>
      <c r="J127" s="101">
        <v>457.65</v>
      </c>
    </row>
    <row r="128" spans="1:10" ht="0.95" customHeight="1" thickTop="1" x14ac:dyDescent="0.25">
      <c r="A128" s="102"/>
      <c r="B128" s="76"/>
      <c r="C128" s="76"/>
      <c r="D128" s="76"/>
      <c r="E128" s="76"/>
      <c r="F128" s="76"/>
      <c r="G128" s="76"/>
      <c r="H128" s="76"/>
      <c r="I128" s="76"/>
      <c r="J128" s="103"/>
    </row>
    <row r="129" spans="1:10" ht="18" customHeight="1" x14ac:dyDescent="0.25">
      <c r="A129" s="92" t="s">
        <v>220</v>
      </c>
      <c r="B129" s="177" t="s">
        <v>120</v>
      </c>
      <c r="C129" s="176" t="s">
        <v>121</v>
      </c>
      <c r="D129" s="176" t="s">
        <v>3</v>
      </c>
      <c r="E129" s="303" t="s">
        <v>173</v>
      </c>
      <c r="F129" s="303"/>
      <c r="G129" s="70" t="s">
        <v>122</v>
      </c>
      <c r="H129" s="177" t="s">
        <v>123</v>
      </c>
      <c r="I129" s="177" t="s">
        <v>124</v>
      </c>
      <c r="J129" s="178" t="s">
        <v>54</v>
      </c>
    </row>
    <row r="130" spans="1:10" ht="39" customHeight="1" x14ac:dyDescent="0.25">
      <c r="A130" s="93" t="s">
        <v>174</v>
      </c>
      <c r="B130" s="63" t="s">
        <v>381</v>
      </c>
      <c r="C130" s="173" t="s">
        <v>128</v>
      </c>
      <c r="D130" s="173" t="s">
        <v>382</v>
      </c>
      <c r="E130" s="299" t="s">
        <v>571</v>
      </c>
      <c r="F130" s="299"/>
      <c r="G130" s="62" t="s">
        <v>250</v>
      </c>
      <c r="H130" s="71">
        <v>1</v>
      </c>
      <c r="I130" s="64">
        <v>11.24</v>
      </c>
      <c r="J130" s="94">
        <v>11.24</v>
      </c>
    </row>
    <row r="131" spans="1:10" ht="24" customHeight="1" x14ac:dyDescent="0.25">
      <c r="A131" s="95" t="s">
        <v>179</v>
      </c>
      <c r="B131" s="72" t="s">
        <v>143</v>
      </c>
      <c r="C131" s="174" t="s">
        <v>128</v>
      </c>
      <c r="D131" s="174" t="s">
        <v>144</v>
      </c>
      <c r="E131" s="300" t="s">
        <v>178</v>
      </c>
      <c r="F131" s="300"/>
      <c r="G131" s="73" t="s">
        <v>107</v>
      </c>
      <c r="H131" s="74">
        <v>0.13400000000000001</v>
      </c>
      <c r="I131" s="75">
        <v>33.090000000000003</v>
      </c>
      <c r="J131" s="96">
        <v>4.43</v>
      </c>
    </row>
    <row r="132" spans="1:10" ht="26.1" customHeight="1" x14ac:dyDescent="0.25">
      <c r="A132" s="95" t="s">
        <v>179</v>
      </c>
      <c r="B132" s="72" t="s">
        <v>146</v>
      </c>
      <c r="C132" s="174" t="s">
        <v>128</v>
      </c>
      <c r="D132" s="174" t="s">
        <v>147</v>
      </c>
      <c r="E132" s="300" t="s">
        <v>178</v>
      </c>
      <c r="F132" s="300"/>
      <c r="G132" s="73" t="s">
        <v>107</v>
      </c>
      <c r="H132" s="74">
        <v>0.13400000000000001</v>
      </c>
      <c r="I132" s="75">
        <v>26.26</v>
      </c>
      <c r="J132" s="96">
        <v>3.51</v>
      </c>
    </row>
    <row r="133" spans="1:10" ht="26.1" customHeight="1" x14ac:dyDescent="0.25">
      <c r="A133" s="137" t="s">
        <v>510</v>
      </c>
      <c r="B133" s="133" t="s">
        <v>578</v>
      </c>
      <c r="C133" s="171" t="s">
        <v>128</v>
      </c>
      <c r="D133" s="171" t="s">
        <v>579</v>
      </c>
      <c r="E133" s="297" t="s">
        <v>513</v>
      </c>
      <c r="F133" s="297"/>
      <c r="G133" s="134" t="s">
        <v>250</v>
      </c>
      <c r="H133" s="135">
        <v>1.0169999999999999</v>
      </c>
      <c r="I133" s="136">
        <v>3.25</v>
      </c>
      <c r="J133" s="138">
        <v>3.3</v>
      </c>
    </row>
    <row r="134" spans="1:10" x14ac:dyDescent="0.25">
      <c r="A134" s="97"/>
      <c r="B134" s="170"/>
      <c r="C134" s="170"/>
      <c r="D134" s="170"/>
      <c r="E134" s="170" t="s">
        <v>182</v>
      </c>
      <c r="F134" s="98">
        <v>5.51</v>
      </c>
      <c r="G134" s="170" t="s">
        <v>183</v>
      </c>
      <c r="H134" s="98">
        <v>0</v>
      </c>
      <c r="I134" s="170" t="s">
        <v>184</v>
      </c>
      <c r="J134" s="99">
        <v>5.51</v>
      </c>
    </row>
    <row r="135" spans="1:10" x14ac:dyDescent="0.25">
      <c r="A135" s="97"/>
      <c r="B135" s="170"/>
      <c r="C135" s="170"/>
      <c r="D135" s="170"/>
      <c r="E135" s="170" t="s">
        <v>185</v>
      </c>
      <c r="F135" s="98">
        <v>2.94</v>
      </c>
      <c r="G135" s="170"/>
      <c r="H135" s="293" t="s">
        <v>186</v>
      </c>
      <c r="I135" s="293"/>
      <c r="J135" s="99">
        <v>14.18</v>
      </c>
    </row>
    <row r="136" spans="1:10" ht="28.5" customHeight="1" thickBot="1" x14ac:dyDescent="0.3">
      <c r="A136" s="164"/>
      <c r="B136" s="165"/>
      <c r="C136" s="165"/>
      <c r="D136" s="165"/>
      <c r="E136" s="165"/>
      <c r="F136" s="165"/>
      <c r="G136" s="165" t="s">
        <v>187</v>
      </c>
      <c r="H136" s="100" t="s">
        <v>530</v>
      </c>
      <c r="I136" s="165" t="s">
        <v>189</v>
      </c>
      <c r="J136" s="101">
        <v>283.60000000000002</v>
      </c>
    </row>
    <row r="137" spans="1:10" ht="0.95" customHeight="1" thickTop="1" x14ac:dyDescent="0.25">
      <c r="A137" s="102"/>
      <c r="B137" s="76"/>
      <c r="C137" s="76"/>
      <c r="D137" s="76"/>
      <c r="E137" s="76"/>
      <c r="F137" s="76"/>
      <c r="G137" s="76"/>
      <c r="H137" s="76"/>
      <c r="I137" s="76"/>
      <c r="J137" s="103"/>
    </row>
    <row r="138" spans="1:10" ht="18" customHeight="1" x14ac:dyDescent="0.25">
      <c r="A138" s="92" t="s">
        <v>223</v>
      </c>
      <c r="B138" s="177" t="s">
        <v>120</v>
      </c>
      <c r="C138" s="176" t="s">
        <v>121</v>
      </c>
      <c r="D138" s="176" t="s">
        <v>3</v>
      </c>
      <c r="E138" s="303" t="s">
        <v>173</v>
      </c>
      <c r="F138" s="303"/>
      <c r="G138" s="70" t="s">
        <v>122</v>
      </c>
      <c r="H138" s="177" t="s">
        <v>123</v>
      </c>
      <c r="I138" s="177" t="s">
        <v>124</v>
      </c>
      <c r="J138" s="178" t="s">
        <v>54</v>
      </c>
    </row>
    <row r="139" spans="1:10" ht="39" customHeight="1" x14ac:dyDescent="0.25">
      <c r="A139" s="93" t="s">
        <v>174</v>
      </c>
      <c r="B139" s="63" t="s">
        <v>383</v>
      </c>
      <c r="C139" s="173" t="s">
        <v>128</v>
      </c>
      <c r="D139" s="173" t="s">
        <v>384</v>
      </c>
      <c r="E139" s="299" t="s">
        <v>571</v>
      </c>
      <c r="F139" s="299"/>
      <c r="G139" s="62" t="s">
        <v>197</v>
      </c>
      <c r="H139" s="71">
        <v>1</v>
      </c>
      <c r="I139" s="64">
        <v>63.97</v>
      </c>
      <c r="J139" s="94">
        <v>63.97</v>
      </c>
    </row>
    <row r="140" spans="1:10" ht="39" customHeight="1" x14ac:dyDescent="0.25">
      <c r="A140" s="95" t="s">
        <v>179</v>
      </c>
      <c r="B140" s="72" t="s">
        <v>580</v>
      </c>
      <c r="C140" s="174" t="s">
        <v>128</v>
      </c>
      <c r="D140" s="174" t="s">
        <v>581</v>
      </c>
      <c r="E140" s="300" t="s">
        <v>571</v>
      </c>
      <c r="F140" s="300"/>
      <c r="G140" s="73" t="s">
        <v>197</v>
      </c>
      <c r="H140" s="74">
        <v>1</v>
      </c>
      <c r="I140" s="75">
        <v>50.37</v>
      </c>
      <c r="J140" s="96">
        <v>50.37</v>
      </c>
    </row>
    <row r="141" spans="1:10" ht="39" customHeight="1" x14ac:dyDescent="0.25">
      <c r="A141" s="95" t="s">
        <v>179</v>
      </c>
      <c r="B141" s="72" t="s">
        <v>582</v>
      </c>
      <c r="C141" s="174" t="s">
        <v>128</v>
      </c>
      <c r="D141" s="174" t="s">
        <v>583</v>
      </c>
      <c r="E141" s="300" t="s">
        <v>571</v>
      </c>
      <c r="F141" s="300"/>
      <c r="G141" s="73" t="s">
        <v>197</v>
      </c>
      <c r="H141" s="74">
        <v>1</v>
      </c>
      <c r="I141" s="75">
        <v>13.6</v>
      </c>
      <c r="J141" s="96">
        <v>13.6</v>
      </c>
    </row>
    <row r="142" spans="1:10" x14ac:dyDescent="0.25">
      <c r="A142" s="97"/>
      <c r="B142" s="170"/>
      <c r="C142" s="170"/>
      <c r="D142" s="170"/>
      <c r="E142" s="170" t="s">
        <v>182</v>
      </c>
      <c r="F142" s="98">
        <v>25.26</v>
      </c>
      <c r="G142" s="170" t="s">
        <v>183</v>
      </c>
      <c r="H142" s="98">
        <v>0</v>
      </c>
      <c r="I142" s="170" t="s">
        <v>184</v>
      </c>
      <c r="J142" s="99">
        <v>25.26</v>
      </c>
    </row>
    <row r="143" spans="1:10" x14ac:dyDescent="0.25">
      <c r="A143" s="97"/>
      <c r="B143" s="170"/>
      <c r="C143" s="170"/>
      <c r="D143" s="170"/>
      <c r="E143" s="170" t="s">
        <v>185</v>
      </c>
      <c r="F143" s="98">
        <v>16.75</v>
      </c>
      <c r="G143" s="170"/>
      <c r="H143" s="293" t="s">
        <v>186</v>
      </c>
      <c r="I143" s="293"/>
      <c r="J143" s="99">
        <v>80.72</v>
      </c>
    </row>
    <row r="144" spans="1:10" ht="30" customHeight="1" thickBot="1" x14ac:dyDescent="0.3">
      <c r="A144" s="164"/>
      <c r="B144" s="165"/>
      <c r="C144" s="165"/>
      <c r="D144" s="165"/>
      <c r="E144" s="165"/>
      <c r="F144" s="165"/>
      <c r="G144" s="165" t="s">
        <v>187</v>
      </c>
      <c r="H144" s="100" t="s">
        <v>584</v>
      </c>
      <c r="I144" s="165" t="s">
        <v>189</v>
      </c>
      <c r="J144" s="101">
        <v>161.44</v>
      </c>
    </row>
    <row r="145" spans="1:10" ht="0.95" customHeight="1" thickTop="1" x14ac:dyDescent="0.25">
      <c r="A145" s="102"/>
      <c r="B145" s="76"/>
      <c r="C145" s="76"/>
      <c r="D145" s="76"/>
      <c r="E145" s="76"/>
      <c r="F145" s="76"/>
      <c r="G145" s="76"/>
      <c r="H145" s="76"/>
      <c r="I145" s="76"/>
      <c r="J145" s="103"/>
    </row>
    <row r="146" spans="1:10" ht="18" customHeight="1" x14ac:dyDescent="0.25">
      <c r="A146" s="92" t="s">
        <v>226</v>
      </c>
      <c r="B146" s="177" t="s">
        <v>120</v>
      </c>
      <c r="C146" s="176" t="s">
        <v>121</v>
      </c>
      <c r="D146" s="176" t="s">
        <v>3</v>
      </c>
      <c r="E146" s="303" t="s">
        <v>173</v>
      </c>
      <c r="F146" s="303"/>
      <c r="G146" s="70" t="s">
        <v>122</v>
      </c>
      <c r="H146" s="177" t="s">
        <v>123</v>
      </c>
      <c r="I146" s="177" t="s">
        <v>124</v>
      </c>
      <c r="J146" s="178" t="s">
        <v>54</v>
      </c>
    </row>
    <row r="147" spans="1:10" ht="26.1" customHeight="1" x14ac:dyDescent="0.25">
      <c r="A147" s="93" t="s">
        <v>174</v>
      </c>
      <c r="B147" s="63" t="s">
        <v>385</v>
      </c>
      <c r="C147" s="173" t="s">
        <v>128</v>
      </c>
      <c r="D147" s="173" t="s">
        <v>386</v>
      </c>
      <c r="E147" s="299" t="s">
        <v>585</v>
      </c>
      <c r="F147" s="299"/>
      <c r="G147" s="62" t="s">
        <v>197</v>
      </c>
      <c r="H147" s="71">
        <v>1</v>
      </c>
      <c r="I147" s="64">
        <v>71.400000000000006</v>
      </c>
      <c r="J147" s="94">
        <v>71.400000000000006</v>
      </c>
    </row>
    <row r="148" spans="1:10" ht="26.1" customHeight="1" x14ac:dyDescent="0.25">
      <c r="A148" s="95" t="s">
        <v>179</v>
      </c>
      <c r="B148" s="72" t="s">
        <v>146</v>
      </c>
      <c r="C148" s="174" t="s">
        <v>128</v>
      </c>
      <c r="D148" s="174" t="s">
        <v>147</v>
      </c>
      <c r="E148" s="300" t="s">
        <v>178</v>
      </c>
      <c r="F148" s="300"/>
      <c r="G148" s="73" t="s">
        <v>107</v>
      </c>
      <c r="H148" s="74">
        <v>0.3237912</v>
      </c>
      <c r="I148" s="75">
        <v>26.26</v>
      </c>
      <c r="J148" s="96">
        <v>8.5</v>
      </c>
    </row>
    <row r="149" spans="1:10" ht="24" customHeight="1" x14ac:dyDescent="0.25">
      <c r="A149" s="95" t="s">
        <v>179</v>
      </c>
      <c r="B149" s="72" t="s">
        <v>143</v>
      </c>
      <c r="C149" s="174" t="s">
        <v>128</v>
      </c>
      <c r="D149" s="174" t="s">
        <v>144</v>
      </c>
      <c r="E149" s="300" t="s">
        <v>178</v>
      </c>
      <c r="F149" s="300"/>
      <c r="G149" s="73" t="s">
        <v>107</v>
      </c>
      <c r="H149" s="74">
        <v>0.43172159999999998</v>
      </c>
      <c r="I149" s="75">
        <v>33.090000000000003</v>
      </c>
      <c r="J149" s="96">
        <v>14.28</v>
      </c>
    </row>
    <row r="150" spans="1:10" ht="39" customHeight="1" x14ac:dyDescent="0.25">
      <c r="A150" s="137" t="s">
        <v>510</v>
      </c>
      <c r="B150" s="133" t="s">
        <v>586</v>
      </c>
      <c r="C150" s="171" t="s">
        <v>128</v>
      </c>
      <c r="D150" s="171" t="s">
        <v>587</v>
      </c>
      <c r="E150" s="297" t="s">
        <v>513</v>
      </c>
      <c r="F150" s="297"/>
      <c r="G150" s="134" t="s">
        <v>197</v>
      </c>
      <c r="H150" s="135">
        <v>1</v>
      </c>
      <c r="I150" s="136">
        <v>48.62</v>
      </c>
      <c r="J150" s="138">
        <v>48.62</v>
      </c>
    </row>
    <row r="151" spans="1:10" x14ac:dyDescent="0.25">
      <c r="A151" s="97"/>
      <c r="B151" s="170"/>
      <c r="C151" s="170"/>
      <c r="D151" s="170"/>
      <c r="E151" s="170" t="s">
        <v>182</v>
      </c>
      <c r="F151" s="98">
        <v>15.92</v>
      </c>
      <c r="G151" s="170" t="s">
        <v>183</v>
      </c>
      <c r="H151" s="98">
        <v>0</v>
      </c>
      <c r="I151" s="170" t="s">
        <v>184</v>
      </c>
      <c r="J151" s="99">
        <v>15.92</v>
      </c>
    </row>
    <row r="152" spans="1:10" x14ac:dyDescent="0.25">
      <c r="A152" s="97"/>
      <c r="B152" s="170"/>
      <c r="C152" s="170"/>
      <c r="D152" s="170"/>
      <c r="E152" s="170" t="s">
        <v>185</v>
      </c>
      <c r="F152" s="98">
        <v>18.690000000000001</v>
      </c>
      <c r="G152" s="170"/>
      <c r="H152" s="293" t="s">
        <v>186</v>
      </c>
      <c r="I152" s="293"/>
      <c r="J152" s="99">
        <v>90.09</v>
      </c>
    </row>
    <row r="153" spans="1:10" ht="33" customHeight="1" thickBot="1" x14ac:dyDescent="0.3">
      <c r="A153" s="164"/>
      <c r="B153" s="165"/>
      <c r="C153" s="165"/>
      <c r="D153" s="165"/>
      <c r="E153" s="165"/>
      <c r="F153" s="165"/>
      <c r="G153" s="165" t="s">
        <v>187</v>
      </c>
      <c r="H153" s="100" t="s">
        <v>584</v>
      </c>
      <c r="I153" s="165" t="s">
        <v>189</v>
      </c>
      <c r="J153" s="101">
        <v>180.18</v>
      </c>
    </row>
    <row r="154" spans="1:10" ht="0.95" customHeight="1" thickTop="1" x14ac:dyDescent="0.25">
      <c r="A154" s="102"/>
      <c r="B154" s="76"/>
      <c r="C154" s="76"/>
      <c r="D154" s="76"/>
      <c r="E154" s="76"/>
      <c r="F154" s="76"/>
      <c r="G154" s="76"/>
      <c r="H154" s="76"/>
      <c r="I154" s="76"/>
      <c r="J154" s="103"/>
    </row>
    <row r="155" spans="1:10" ht="18" customHeight="1" x14ac:dyDescent="0.25">
      <c r="A155" s="92" t="s">
        <v>229</v>
      </c>
      <c r="B155" s="177" t="s">
        <v>120</v>
      </c>
      <c r="C155" s="176" t="s">
        <v>121</v>
      </c>
      <c r="D155" s="176" t="s">
        <v>3</v>
      </c>
      <c r="E155" s="303" t="s">
        <v>173</v>
      </c>
      <c r="F155" s="303"/>
      <c r="G155" s="70" t="s">
        <v>122</v>
      </c>
      <c r="H155" s="177" t="s">
        <v>123</v>
      </c>
      <c r="I155" s="177" t="s">
        <v>124</v>
      </c>
      <c r="J155" s="178" t="s">
        <v>54</v>
      </c>
    </row>
    <row r="156" spans="1:10" ht="39" customHeight="1" x14ac:dyDescent="0.25">
      <c r="A156" s="93" t="s">
        <v>174</v>
      </c>
      <c r="B156" s="63" t="s">
        <v>387</v>
      </c>
      <c r="C156" s="173" t="s">
        <v>128</v>
      </c>
      <c r="D156" s="173" t="s">
        <v>388</v>
      </c>
      <c r="E156" s="299" t="s">
        <v>571</v>
      </c>
      <c r="F156" s="299"/>
      <c r="G156" s="62" t="s">
        <v>197</v>
      </c>
      <c r="H156" s="71">
        <v>1</v>
      </c>
      <c r="I156" s="64">
        <v>68.819999999999993</v>
      </c>
      <c r="J156" s="94">
        <v>68.819999999999993</v>
      </c>
    </row>
    <row r="157" spans="1:10" ht="39" customHeight="1" x14ac:dyDescent="0.25">
      <c r="A157" s="95" t="s">
        <v>179</v>
      </c>
      <c r="B157" s="72" t="s">
        <v>588</v>
      </c>
      <c r="C157" s="174" t="s">
        <v>128</v>
      </c>
      <c r="D157" s="174" t="s">
        <v>589</v>
      </c>
      <c r="E157" s="300" t="s">
        <v>571</v>
      </c>
      <c r="F157" s="300"/>
      <c r="G157" s="73" t="s">
        <v>197</v>
      </c>
      <c r="H157" s="74">
        <v>1</v>
      </c>
      <c r="I157" s="75">
        <v>55.22</v>
      </c>
      <c r="J157" s="96">
        <v>55.22</v>
      </c>
    </row>
    <row r="158" spans="1:10" ht="39" customHeight="1" x14ac:dyDescent="0.25">
      <c r="A158" s="95" t="s">
        <v>179</v>
      </c>
      <c r="B158" s="72" t="s">
        <v>582</v>
      </c>
      <c r="C158" s="174" t="s">
        <v>128</v>
      </c>
      <c r="D158" s="174" t="s">
        <v>583</v>
      </c>
      <c r="E158" s="300" t="s">
        <v>571</v>
      </c>
      <c r="F158" s="300"/>
      <c r="G158" s="73" t="s">
        <v>197</v>
      </c>
      <c r="H158" s="74">
        <v>1</v>
      </c>
      <c r="I158" s="75">
        <v>13.6</v>
      </c>
      <c r="J158" s="96">
        <v>13.6</v>
      </c>
    </row>
    <row r="159" spans="1:10" x14ac:dyDescent="0.25">
      <c r="A159" s="97"/>
      <c r="B159" s="170"/>
      <c r="C159" s="170"/>
      <c r="D159" s="170"/>
      <c r="E159" s="170" t="s">
        <v>182</v>
      </c>
      <c r="F159" s="98">
        <v>28.81</v>
      </c>
      <c r="G159" s="170" t="s">
        <v>183</v>
      </c>
      <c r="H159" s="98">
        <v>0</v>
      </c>
      <c r="I159" s="170" t="s">
        <v>184</v>
      </c>
      <c r="J159" s="99">
        <v>28.81</v>
      </c>
    </row>
    <row r="160" spans="1:10" x14ac:dyDescent="0.25">
      <c r="A160" s="97"/>
      <c r="B160" s="170"/>
      <c r="C160" s="170"/>
      <c r="D160" s="170"/>
      <c r="E160" s="170" t="s">
        <v>185</v>
      </c>
      <c r="F160" s="98">
        <v>18.02</v>
      </c>
      <c r="G160" s="170"/>
      <c r="H160" s="293" t="s">
        <v>186</v>
      </c>
      <c r="I160" s="293"/>
      <c r="J160" s="99">
        <v>86.84</v>
      </c>
    </row>
    <row r="161" spans="1:10" ht="28.5" customHeight="1" x14ac:dyDescent="0.25">
      <c r="A161" s="164"/>
      <c r="B161" s="165"/>
      <c r="C161" s="165"/>
      <c r="D161" s="165"/>
      <c r="E161" s="165"/>
      <c r="F161" s="165"/>
      <c r="G161" s="165" t="s">
        <v>187</v>
      </c>
      <c r="H161" s="100" t="s">
        <v>584</v>
      </c>
      <c r="I161" s="165" t="s">
        <v>189</v>
      </c>
      <c r="J161" s="101">
        <v>173.68</v>
      </c>
    </row>
    <row r="162" spans="1:10" ht="0.95" hidden="1" customHeight="1" thickTop="1" x14ac:dyDescent="0.25">
      <c r="A162" s="102"/>
      <c r="B162" s="76"/>
      <c r="C162" s="76"/>
      <c r="D162" s="76"/>
      <c r="E162" s="76"/>
      <c r="F162" s="76"/>
      <c r="G162" s="76"/>
      <c r="H162" s="76"/>
      <c r="I162" s="76"/>
      <c r="J162" s="103"/>
    </row>
    <row r="163" spans="1:10" ht="18" customHeight="1" x14ac:dyDescent="0.25">
      <c r="A163" s="92" t="s">
        <v>232</v>
      </c>
      <c r="B163" s="177" t="s">
        <v>120</v>
      </c>
      <c r="C163" s="176" t="s">
        <v>121</v>
      </c>
      <c r="D163" s="176" t="s">
        <v>3</v>
      </c>
      <c r="E163" s="303" t="s">
        <v>173</v>
      </c>
      <c r="F163" s="303"/>
      <c r="G163" s="70" t="s">
        <v>122</v>
      </c>
      <c r="H163" s="177" t="s">
        <v>123</v>
      </c>
      <c r="I163" s="177" t="s">
        <v>124</v>
      </c>
      <c r="J163" s="178" t="s">
        <v>54</v>
      </c>
    </row>
    <row r="164" spans="1:10" ht="39" customHeight="1" x14ac:dyDescent="0.25">
      <c r="A164" s="93" t="s">
        <v>174</v>
      </c>
      <c r="B164" s="63" t="s">
        <v>389</v>
      </c>
      <c r="C164" s="173" t="s">
        <v>128</v>
      </c>
      <c r="D164" s="173" t="s">
        <v>390</v>
      </c>
      <c r="E164" s="299" t="s">
        <v>590</v>
      </c>
      <c r="F164" s="299"/>
      <c r="G164" s="62" t="s">
        <v>197</v>
      </c>
      <c r="H164" s="71">
        <v>1</v>
      </c>
      <c r="I164" s="64">
        <v>97.71</v>
      </c>
      <c r="J164" s="94">
        <v>97.71</v>
      </c>
    </row>
    <row r="165" spans="1:10" ht="26.1" customHeight="1" x14ac:dyDescent="0.25">
      <c r="A165" s="95" t="s">
        <v>179</v>
      </c>
      <c r="B165" s="72" t="s">
        <v>591</v>
      </c>
      <c r="C165" s="174" t="s">
        <v>128</v>
      </c>
      <c r="D165" s="174" t="s">
        <v>592</v>
      </c>
      <c r="E165" s="300" t="s">
        <v>178</v>
      </c>
      <c r="F165" s="300"/>
      <c r="G165" s="73" t="s">
        <v>107</v>
      </c>
      <c r="H165" s="74">
        <v>0.22120000000000001</v>
      </c>
      <c r="I165" s="75">
        <v>25.26</v>
      </c>
      <c r="J165" s="96">
        <v>5.58</v>
      </c>
    </row>
    <row r="166" spans="1:10" ht="26.1" customHeight="1" x14ac:dyDescent="0.25">
      <c r="A166" s="95" t="s">
        <v>179</v>
      </c>
      <c r="B166" s="72" t="s">
        <v>134</v>
      </c>
      <c r="C166" s="174" t="s">
        <v>128</v>
      </c>
      <c r="D166" s="174" t="s">
        <v>135</v>
      </c>
      <c r="E166" s="300" t="s">
        <v>178</v>
      </c>
      <c r="F166" s="300"/>
      <c r="G166" s="73" t="s">
        <v>107</v>
      </c>
      <c r="H166" s="74">
        <v>0.22120000000000001</v>
      </c>
      <c r="I166" s="75">
        <v>31.96</v>
      </c>
      <c r="J166" s="96">
        <v>7.06</v>
      </c>
    </row>
    <row r="167" spans="1:10" ht="26.1" customHeight="1" x14ac:dyDescent="0.25">
      <c r="A167" s="137" t="s">
        <v>510</v>
      </c>
      <c r="B167" s="133" t="s">
        <v>593</v>
      </c>
      <c r="C167" s="171" t="s">
        <v>128</v>
      </c>
      <c r="D167" s="171" t="s">
        <v>594</v>
      </c>
      <c r="E167" s="297" t="s">
        <v>513</v>
      </c>
      <c r="F167" s="297"/>
      <c r="G167" s="134" t="s">
        <v>197</v>
      </c>
      <c r="H167" s="135">
        <v>1.06E-2</v>
      </c>
      <c r="I167" s="136">
        <v>16.59</v>
      </c>
      <c r="J167" s="138">
        <v>0.17</v>
      </c>
    </row>
    <row r="168" spans="1:10" ht="26.1" customHeight="1" x14ac:dyDescent="0.25">
      <c r="A168" s="137" t="s">
        <v>510</v>
      </c>
      <c r="B168" s="133" t="s">
        <v>595</v>
      </c>
      <c r="C168" s="171" t="s">
        <v>128</v>
      </c>
      <c r="D168" s="171" t="s">
        <v>596</v>
      </c>
      <c r="E168" s="297" t="s">
        <v>513</v>
      </c>
      <c r="F168" s="297"/>
      <c r="G168" s="134" t="s">
        <v>197</v>
      </c>
      <c r="H168" s="135">
        <v>1</v>
      </c>
      <c r="I168" s="136">
        <v>84.9</v>
      </c>
      <c r="J168" s="138">
        <v>84.9</v>
      </c>
    </row>
    <row r="169" spans="1:10" x14ac:dyDescent="0.25">
      <c r="A169" s="97"/>
      <c r="B169" s="170"/>
      <c r="C169" s="170"/>
      <c r="D169" s="170"/>
      <c r="E169" s="170" t="s">
        <v>182</v>
      </c>
      <c r="F169" s="98">
        <v>8.93</v>
      </c>
      <c r="G169" s="170" t="s">
        <v>183</v>
      </c>
      <c r="H169" s="98">
        <v>0</v>
      </c>
      <c r="I169" s="170" t="s">
        <v>184</v>
      </c>
      <c r="J169" s="99">
        <v>8.93</v>
      </c>
    </row>
    <row r="170" spans="1:10" x14ac:dyDescent="0.25">
      <c r="A170" s="97"/>
      <c r="B170" s="170"/>
      <c r="C170" s="170"/>
      <c r="D170" s="170"/>
      <c r="E170" s="170" t="s">
        <v>185</v>
      </c>
      <c r="F170" s="98">
        <v>25.59</v>
      </c>
      <c r="G170" s="170"/>
      <c r="H170" s="293" t="s">
        <v>186</v>
      </c>
      <c r="I170" s="293"/>
      <c r="J170" s="99">
        <v>123.3</v>
      </c>
    </row>
    <row r="171" spans="1:10" ht="27.75" customHeight="1" thickBot="1" x14ac:dyDescent="0.3">
      <c r="A171" s="164"/>
      <c r="B171" s="165"/>
      <c r="C171" s="165"/>
      <c r="D171" s="165"/>
      <c r="E171" s="165"/>
      <c r="F171" s="165"/>
      <c r="G171" s="165" t="s">
        <v>187</v>
      </c>
      <c r="H171" s="100" t="s">
        <v>597</v>
      </c>
      <c r="I171" s="165" t="s">
        <v>189</v>
      </c>
      <c r="J171" s="101">
        <v>123.3</v>
      </c>
    </row>
    <row r="172" spans="1:10" ht="0.95" customHeight="1" thickTop="1" x14ac:dyDescent="0.25">
      <c r="A172" s="102"/>
      <c r="B172" s="76"/>
      <c r="C172" s="76"/>
      <c r="D172" s="76"/>
      <c r="E172" s="76"/>
      <c r="F172" s="76"/>
      <c r="G172" s="76"/>
      <c r="H172" s="76"/>
      <c r="I172" s="76"/>
      <c r="J172" s="103"/>
    </row>
    <row r="173" spans="1:10" ht="18" customHeight="1" x14ac:dyDescent="0.25">
      <c r="A173" s="92" t="s">
        <v>235</v>
      </c>
      <c r="B173" s="177" t="s">
        <v>120</v>
      </c>
      <c r="C173" s="176" t="s">
        <v>121</v>
      </c>
      <c r="D173" s="176" t="s">
        <v>3</v>
      </c>
      <c r="E173" s="303" t="s">
        <v>173</v>
      </c>
      <c r="F173" s="303"/>
      <c r="G173" s="70" t="s">
        <v>122</v>
      </c>
      <c r="H173" s="177" t="s">
        <v>123</v>
      </c>
      <c r="I173" s="177" t="s">
        <v>124</v>
      </c>
      <c r="J173" s="178" t="s">
        <v>54</v>
      </c>
    </row>
    <row r="174" spans="1:10" ht="39" customHeight="1" x14ac:dyDescent="0.25">
      <c r="A174" s="93" t="s">
        <v>174</v>
      </c>
      <c r="B174" s="63" t="s">
        <v>391</v>
      </c>
      <c r="C174" s="173" t="s">
        <v>128</v>
      </c>
      <c r="D174" s="173" t="s">
        <v>392</v>
      </c>
      <c r="E174" s="299" t="s">
        <v>590</v>
      </c>
      <c r="F174" s="299"/>
      <c r="G174" s="62" t="s">
        <v>197</v>
      </c>
      <c r="H174" s="71">
        <v>1</v>
      </c>
      <c r="I174" s="64">
        <v>671.57</v>
      </c>
      <c r="J174" s="94">
        <v>671.57</v>
      </c>
    </row>
    <row r="175" spans="1:10" ht="24" customHeight="1" x14ac:dyDescent="0.25">
      <c r="A175" s="95" t="s">
        <v>179</v>
      </c>
      <c r="B175" s="72" t="s">
        <v>548</v>
      </c>
      <c r="C175" s="174" t="s">
        <v>128</v>
      </c>
      <c r="D175" s="174" t="s">
        <v>549</v>
      </c>
      <c r="E175" s="300" t="s">
        <v>178</v>
      </c>
      <c r="F175" s="300"/>
      <c r="G175" s="73" t="s">
        <v>107</v>
      </c>
      <c r="H175" s="74">
        <v>1.4944</v>
      </c>
      <c r="I175" s="75">
        <v>32.54</v>
      </c>
      <c r="J175" s="96">
        <v>48.62</v>
      </c>
    </row>
    <row r="176" spans="1:10" ht="24" customHeight="1" x14ac:dyDescent="0.25">
      <c r="A176" s="95" t="s">
        <v>179</v>
      </c>
      <c r="B176" s="72" t="s">
        <v>518</v>
      </c>
      <c r="C176" s="174" t="s">
        <v>128</v>
      </c>
      <c r="D176" s="174" t="s">
        <v>519</v>
      </c>
      <c r="E176" s="300" t="s">
        <v>178</v>
      </c>
      <c r="F176" s="300"/>
      <c r="G176" s="73" t="s">
        <v>107</v>
      </c>
      <c r="H176" s="74">
        <v>0.98340000000000005</v>
      </c>
      <c r="I176" s="75">
        <v>24.94</v>
      </c>
      <c r="J176" s="96">
        <v>24.52</v>
      </c>
    </row>
    <row r="177" spans="1:10" ht="24" customHeight="1" x14ac:dyDescent="0.25">
      <c r="A177" s="137" t="s">
        <v>510</v>
      </c>
      <c r="B177" s="133" t="s">
        <v>598</v>
      </c>
      <c r="C177" s="171" t="s">
        <v>128</v>
      </c>
      <c r="D177" s="171" t="s">
        <v>599</v>
      </c>
      <c r="E177" s="297" t="s">
        <v>513</v>
      </c>
      <c r="F177" s="297"/>
      <c r="G177" s="134" t="s">
        <v>207</v>
      </c>
      <c r="H177" s="135">
        <v>0.52280000000000004</v>
      </c>
      <c r="I177" s="136">
        <v>30.52</v>
      </c>
      <c r="J177" s="138">
        <v>15.95</v>
      </c>
    </row>
    <row r="178" spans="1:10" ht="39" customHeight="1" x14ac:dyDescent="0.25">
      <c r="A178" s="137" t="s">
        <v>510</v>
      </c>
      <c r="B178" s="133" t="s">
        <v>600</v>
      </c>
      <c r="C178" s="171" t="s">
        <v>128</v>
      </c>
      <c r="D178" s="171" t="s">
        <v>601</v>
      </c>
      <c r="E178" s="297" t="s">
        <v>513</v>
      </c>
      <c r="F178" s="297"/>
      <c r="G178" s="134" t="s">
        <v>197</v>
      </c>
      <c r="H178" s="135">
        <v>6</v>
      </c>
      <c r="I178" s="136">
        <v>1.1599999999999999</v>
      </c>
      <c r="J178" s="138">
        <v>6.96</v>
      </c>
    </row>
    <row r="179" spans="1:10" ht="26.1" customHeight="1" x14ac:dyDescent="0.25">
      <c r="A179" s="137" t="s">
        <v>510</v>
      </c>
      <c r="B179" s="133" t="s">
        <v>602</v>
      </c>
      <c r="C179" s="171" t="s">
        <v>128</v>
      </c>
      <c r="D179" s="171" t="s">
        <v>603</v>
      </c>
      <c r="E179" s="297" t="s">
        <v>513</v>
      </c>
      <c r="F179" s="297"/>
      <c r="G179" s="134" t="s">
        <v>197</v>
      </c>
      <c r="H179" s="135">
        <v>2</v>
      </c>
      <c r="I179" s="136">
        <v>20.27</v>
      </c>
      <c r="J179" s="138">
        <v>40.54</v>
      </c>
    </row>
    <row r="180" spans="1:10" ht="24" customHeight="1" x14ac:dyDescent="0.25">
      <c r="A180" s="137" t="s">
        <v>510</v>
      </c>
      <c r="B180" s="133" t="s">
        <v>604</v>
      </c>
      <c r="C180" s="171" t="s">
        <v>128</v>
      </c>
      <c r="D180" s="171" t="s">
        <v>605</v>
      </c>
      <c r="E180" s="297" t="s">
        <v>513</v>
      </c>
      <c r="F180" s="297"/>
      <c r="G180" s="134" t="s">
        <v>207</v>
      </c>
      <c r="H180" s="135">
        <v>2.1100000000000001E-2</v>
      </c>
      <c r="I180" s="136">
        <v>80.38</v>
      </c>
      <c r="J180" s="138">
        <v>1.69</v>
      </c>
    </row>
    <row r="181" spans="1:10" ht="39" customHeight="1" x14ac:dyDescent="0.25">
      <c r="A181" s="137" t="s">
        <v>510</v>
      </c>
      <c r="B181" s="133" t="s">
        <v>606</v>
      </c>
      <c r="C181" s="171" t="s">
        <v>128</v>
      </c>
      <c r="D181" s="171" t="s">
        <v>607</v>
      </c>
      <c r="E181" s="297" t="s">
        <v>513</v>
      </c>
      <c r="F181" s="297"/>
      <c r="G181" s="134" t="s">
        <v>327</v>
      </c>
      <c r="H181" s="135">
        <v>1.0049999999999999</v>
      </c>
      <c r="I181" s="136">
        <v>530.64</v>
      </c>
      <c r="J181" s="138">
        <v>533.29</v>
      </c>
    </row>
    <row r="182" spans="1:10" x14ac:dyDescent="0.25">
      <c r="A182" s="97"/>
      <c r="B182" s="170"/>
      <c r="C182" s="170"/>
      <c r="D182" s="170"/>
      <c r="E182" s="170" t="s">
        <v>182</v>
      </c>
      <c r="F182" s="98">
        <v>50.81</v>
      </c>
      <c r="G182" s="170" t="s">
        <v>183</v>
      </c>
      <c r="H182" s="98">
        <v>0</v>
      </c>
      <c r="I182" s="170" t="s">
        <v>184</v>
      </c>
      <c r="J182" s="99">
        <v>50.81</v>
      </c>
    </row>
    <row r="183" spans="1:10" x14ac:dyDescent="0.25">
      <c r="A183" s="97"/>
      <c r="B183" s="170"/>
      <c r="C183" s="170"/>
      <c r="D183" s="170"/>
      <c r="E183" s="170" t="s">
        <v>185</v>
      </c>
      <c r="F183" s="98">
        <v>175.88</v>
      </c>
      <c r="G183" s="170"/>
      <c r="H183" s="293" t="s">
        <v>186</v>
      </c>
      <c r="I183" s="293"/>
      <c r="J183" s="99">
        <v>847.45</v>
      </c>
    </row>
    <row r="184" spans="1:10" ht="33" customHeight="1" thickBot="1" x14ac:dyDescent="0.3">
      <c r="A184" s="164"/>
      <c r="B184" s="165"/>
      <c r="C184" s="165"/>
      <c r="D184" s="165"/>
      <c r="E184" s="165"/>
      <c r="F184" s="165"/>
      <c r="G184" s="165" t="s">
        <v>187</v>
      </c>
      <c r="H184" s="100" t="s">
        <v>597</v>
      </c>
      <c r="I184" s="165" t="s">
        <v>189</v>
      </c>
      <c r="J184" s="101">
        <v>847.45</v>
      </c>
    </row>
    <row r="185" spans="1:10" ht="0.95" customHeight="1" thickTop="1" x14ac:dyDescent="0.25">
      <c r="A185" s="102"/>
      <c r="B185" s="76"/>
      <c r="C185" s="76"/>
      <c r="D185" s="76"/>
      <c r="E185" s="76"/>
      <c r="F185" s="76"/>
      <c r="G185" s="76"/>
      <c r="H185" s="76"/>
      <c r="I185" s="76"/>
      <c r="J185" s="103"/>
    </row>
    <row r="186" spans="1:10" ht="18" customHeight="1" x14ac:dyDescent="0.25">
      <c r="A186" s="92" t="s">
        <v>238</v>
      </c>
      <c r="B186" s="177" t="s">
        <v>120</v>
      </c>
      <c r="C186" s="176" t="s">
        <v>121</v>
      </c>
      <c r="D186" s="176" t="s">
        <v>3</v>
      </c>
      <c r="E186" s="303" t="s">
        <v>173</v>
      </c>
      <c r="F186" s="303"/>
      <c r="G186" s="70" t="s">
        <v>122</v>
      </c>
      <c r="H186" s="177" t="s">
        <v>123</v>
      </c>
      <c r="I186" s="177" t="s">
        <v>124</v>
      </c>
      <c r="J186" s="178" t="s">
        <v>54</v>
      </c>
    </row>
    <row r="187" spans="1:10" ht="39" customHeight="1" x14ac:dyDescent="0.25">
      <c r="A187" s="93" t="s">
        <v>174</v>
      </c>
      <c r="B187" s="63" t="s">
        <v>393</v>
      </c>
      <c r="C187" s="173" t="s">
        <v>128</v>
      </c>
      <c r="D187" s="173" t="s">
        <v>394</v>
      </c>
      <c r="E187" s="299" t="s">
        <v>590</v>
      </c>
      <c r="F187" s="299"/>
      <c r="G187" s="62" t="s">
        <v>250</v>
      </c>
      <c r="H187" s="71">
        <v>1</v>
      </c>
      <c r="I187" s="64">
        <v>26.63</v>
      </c>
      <c r="J187" s="94">
        <v>26.63</v>
      </c>
    </row>
    <row r="188" spans="1:10" ht="26.1" customHeight="1" x14ac:dyDescent="0.25">
      <c r="A188" s="95" t="s">
        <v>179</v>
      </c>
      <c r="B188" s="72" t="s">
        <v>591</v>
      </c>
      <c r="C188" s="174" t="s">
        <v>128</v>
      </c>
      <c r="D188" s="174" t="s">
        <v>592</v>
      </c>
      <c r="E188" s="300" t="s">
        <v>178</v>
      </c>
      <c r="F188" s="300"/>
      <c r="G188" s="73" t="s">
        <v>107</v>
      </c>
      <c r="H188" s="74">
        <v>0.38</v>
      </c>
      <c r="I188" s="75">
        <v>25.26</v>
      </c>
      <c r="J188" s="96">
        <v>9.59</v>
      </c>
    </row>
    <row r="189" spans="1:10" ht="26.1" customHeight="1" x14ac:dyDescent="0.25">
      <c r="A189" s="95" t="s">
        <v>179</v>
      </c>
      <c r="B189" s="72" t="s">
        <v>134</v>
      </c>
      <c r="C189" s="174" t="s">
        <v>128</v>
      </c>
      <c r="D189" s="174" t="s">
        <v>135</v>
      </c>
      <c r="E189" s="300" t="s">
        <v>178</v>
      </c>
      <c r="F189" s="300"/>
      <c r="G189" s="73" t="s">
        <v>107</v>
      </c>
      <c r="H189" s="74">
        <v>0.38</v>
      </c>
      <c r="I189" s="75">
        <v>31.96</v>
      </c>
      <c r="J189" s="96">
        <v>12.14</v>
      </c>
    </row>
    <row r="190" spans="1:10" ht="24" customHeight="1" x14ac:dyDescent="0.25">
      <c r="A190" s="137" t="s">
        <v>510</v>
      </c>
      <c r="B190" s="133" t="s">
        <v>608</v>
      </c>
      <c r="C190" s="171" t="s">
        <v>128</v>
      </c>
      <c r="D190" s="171" t="s">
        <v>609</v>
      </c>
      <c r="E190" s="297" t="s">
        <v>513</v>
      </c>
      <c r="F190" s="297"/>
      <c r="G190" s="134" t="s">
        <v>197</v>
      </c>
      <c r="H190" s="135">
        <v>8.8599999999999998E-2</v>
      </c>
      <c r="I190" s="136">
        <v>2.3199999999999998</v>
      </c>
      <c r="J190" s="138">
        <v>0.2</v>
      </c>
    </row>
    <row r="191" spans="1:10" ht="26.1" customHeight="1" x14ac:dyDescent="0.25">
      <c r="A191" s="137" t="s">
        <v>510</v>
      </c>
      <c r="B191" s="133" t="s">
        <v>610</v>
      </c>
      <c r="C191" s="171" t="s">
        <v>128</v>
      </c>
      <c r="D191" s="171" t="s">
        <v>611</v>
      </c>
      <c r="E191" s="297" t="s">
        <v>513</v>
      </c>
      <c r="F191" s="297"/>
      <c r="G191" s="134" t="s">
        <v>250</v>
      </c>
      <c r="H191" s="135">
        <v>1.0492999999999999</v>
      </c>
      <c r="I191" s="136">
        <v>4.4800000000000004</v>
      </c>
      <c r="J191" s="138">
        <v>4.7</v>
      </c>
    </row>
    <row r="192" spans="1:10" x14ac:dyDescent="0.25">
      <c r="A192" s="97"/>
      <c r="B192" s="170"/>
      <c r="C192" s="170"/>
      <c r="D192" s="170"/>
      <c r="E192" s="170" t="s">
        <v>182</v>
      </c>
      <c r="F192" s="98">
        <v>15.35</v>
      </c>
      <c r="G192" s="170" t="s">
        <v>183</v>
      </c>
      <c r="H192" s="98">
        <v>0</v>
      </c>
      <c r="I192" s="170" t="s">
        <v>184</v>
      </c>
      <c r="J192" s="99">
        <v>15.35</v>
      </c>
    </row>
    <row r="193" spans="1:10" x14ac:dyDescent="0.25">
      <c r="A193" s="97"/>
      <c r="B193" s="170"/>
      <c r="C193" s="170"/>
      <c r="D193" s="170"/>
      <c r="E193" s="170" t="s">
        <v>185</v>
      </c>
      <c r="F193" s="98">
        <v>6.97</v>
      </c>
      <c r="G193" s="170"/>
      <c r="H193" s="293" t="s">
        <v>186</v>
      </c>
      <c r="I193" s="293"/>
      <c r="J193" s="99">
        <v>33.6</v>
      </c>
    </row>
    <row r="194" spans="1:10" ht="29.25" customHeight="1" x14ac:dyDescent="0.25">
      <c r="A194" s="164"/>
      <c r="B194" s="165"/>
      <c r="C194" s="165"/>
      <c r="D194" s="165"/>
      <c r="E194" s="165"/>
      <c r="F194" s="165"/>
      <c r="G194" s="165" t="s">
        <v>187</v>
      </c>
      <c r="H194" s="100" t="s">
        <v>563</v>
      </c>
      <c r="I194" s="165" t="s">
        <v>189</v>
      </c>
      <c r="J194" s="101">
        <v>168</v>
      </c>
    </row>
    <row r="195" spans="1:10" ht="0.95" hidden="1" customHeight="1" thickTop="1" x14ac:dyDescent="0.25">
      <c r="A195" s="102"/>
      <c r="B195" s="76"/>
      <c r="C195" s="76"/>
      <c r="D195" s="76"/>
      <c r="E195" s="76"/>
      <c r="F195" s="76"/>
      <c r="G195" s="76"/>
      <c r="H195" s="76"/>
      <c r="I195" s="76"/>
      <c r="J195" s="103"/>
    </row>
    <row r="196" spans="1:10" ht="18" customHeight="1" x14ac:dyDescent="0.25">
      <c r="A196" s="92" t="s">
        <v>241</v>
      </c>
      <c r="B196" s="177" t="s">
        <v>120</v>
      </c>
      <c r="C196" s="176" t="s">
        <v>121</v>
      </c>
      <c r="D196" s="176" t="s">
        <v>3</v>
      </c>
      <c r="E196" s="303" t="s">
        <v>173</v>
      </c>
      <c r="F196" s="303"/>
      <c r="G196" s="70" t="s">
        <v>122</v>
      </c>
      <c r="H196" s="177" t="s">
        <v>123</v>
      </c>
      <c r="I196" s="177" t="s">
        <v>124</v>
      </c>
      <c r="J196" s="178" t="s">
        <v>54</v>
      </c>
    </row>
    <row r="197" spans="1:10" ht="39" customHeight="1" x14ac:dyDescent="0.25">
      <c r="A197" s="93" t="s">
        <v>174</v>
      </c>
      <c r="B197" s="63" t="s">
        <v>395</v>
      </c>
      <c r="C197" s="173" t="s">
        <v>128</v>
      </c>
      <c r="D197" s="173" t="s">
        <v>396</v>
      </c>
      <c r="E197" s="299" t="s">
        <v>612</v>
      </c>
      <c r="F197" s="299"/>
      <c r="G197" s="62" t="s">
        <v>197</v>
      </c>
      <c r="H197" s="71">
        <v>1</v>
      </c>
      <c r="I197" s="64">
        <v>173.5</v>
      </c>
      <c r="J197" s="94">
        <v>173.5</v>
      </c>
    </row>
    <row r="198" spans="1:10" ht="26.1" customHeight="1" x14ac:dyDescent="0.25">
      <c r="A198" s="95" t="s">
        <v>179</v>
      </c>
      <c r="B198" s="72" t="s">
        <v>613</v>
      </c>
      <c r="C198" s="174" t="s">
        <v>128</v>
      </c>
      <c r="D198" s="174" t="s">
        <v>614</v>
      </c>
      <c r="E198" s="300" t="s">
        <v>178</v>
      </c>
      <c r="F198" s="300"/>
      <c r="G198" s="73" t="s">
        <v>107</v>
      </c>
      <c r="H198" s="74">
        <v>0.76700000000000002</v>
      </c>
      <c r="I198" s="75">
        <v>30.93</v>
      </c>
      <c r="J198" s="96">
        <v>23.72</v>
      </c>
    </row>
    <row r="199" spans="1:10" ht="24" customHeight="1" x14ac:dyDescent="0.25">
      <c r="A199" s="95" t="s">
        <v>179</v>
      </c>
      <c r="B199" s="72" t="s">
        <v>518</v>
      </c>
      <c r="C199" s="174" t="s">
        <v>128</v>
      </c>
      <c r="D199" s="174" t="s">
        <v>519</v>
      </c>
      <c r="E199" s="300" t="s">
        <v>178</v>
      </c>
      <c r="F199" s="300"/>
      <c r="G199" s="73" t="s">
        <v>107</v>
      </c>
      <c r="H199" s="74">
        <v>0.38400000000000001</v>
      </c>
      <c r="I199" s="75">
        <v>24.94</v>
      </c>
      <c r="J199" s="96">
        <v>9.57</v>
      </c>
    </row>
    <row r="200" spans="1:10" ht="65.099999999999994" customHeight="1" x14ac:dyDescent="0.25">
      <c r="A200" s="137" t="s">
        <v>510</v>
      </c>
      <c r="B200" s="133" t="s">
        <v>615</v>
      </c>
      <c r="C200" s="171" t="s">
        <v>128</v>
      </c>
      <c r="D200" s="171" t="s">
        <v>616</v>
      </c>
      <c r="E200" s="297" t="s">
        <v>513</v>
      </c>
      <c r="F200" s="297"/>
      <c r="G200" s="134" t="s">
        <v>276</v>
      </c>
      <c r="H200" s="135">
        <v>1</v>
      </c>
      <c r="I200" s="136">
        <v>140.21</v>
      </c>
      <c r="J200" s="138">
        <v>140.21</v>
      </c>
    </row>
    <row r="201" spans="1:10" x14ac:dyDescent="0.25">
      <c r="A201" s="97"/>
      <c r="B201" s="170"/>
      <c r="C201" s="170"/>
      <c r="D201" s="170"/>
      <c r="E201" s="170" t="s">
        <v>182</v>
      </c>
      <c r="F201" s="98">
        <v>23.08</v>
      </c>
      <c r="G201" s="170" t="s">
        <v>183</v>
      </c>
      <c r="H201" s="98">
        <v>0</v>
      </c>
      <c r="I201" s="170" t="s">
        <v>184</v>
      </c>
      <c r="J201" s="99">
        <v>23.08</v>
      </c>
    </row>
    <row r="202" spans="1:10" x14ac:dyDescent="0.25">
      <c r="A202" s="97"/>
      <c r="B202" s="170"/>
      <c r="C202" s="170"/>
      <c r="D202" s="170"/>
      <c r="E202" s="170" t="s">
        <v>185</v>
      </c>
      <c r="F202" s="98">
        <v>45.43</v>
      </c>
      <c r="G202" s="170"/>
      <c r="H202" s="293" t="s">
        <v>186</v>
      </c>
      <c r="I202" s="293"/>
      <c r="J202" s="99">
        <v>218.93</v>
      </c>
    </row>
    <row r="203" spans="1:10" ht="26.25" customHeight="1" thickBot="1" x14ac:dyDescent="0.3">
      <c r="A203" s="164"/>
      <c r="B203" s="165"/>
      <c r="C203" s="165"/>
      <c r="D203" s="165"/>
      <c r="E203" s="165"/>
      <c r="F203" s="165"/>
      <c r="G203" s="165" t="s">
        <v>187</v>
      </c>
      <c r="H203" s="100" t="s">
        <v>584</v>
      </c>
      <c r="I203" s="165" t="s">
        <v>189</v>
      </c>
      <c r="J203" s="101">
        <v>437.86</v>
      </c>
    </row>
    <row r="204" spans="1:10" ht="0.95" customHeight="1" thickTop="1" x14ac:dyDescent="0.25">
      <c r="A204" s="102"/>
      <c r="B204" s="76"/>
      <c r="C204" s="76"/>
      <c r="D204" s="76"/>
      <c r="E204" s="76"/>
      <c r="F204" s="76"/>
      <c r="G204" s="76"/>
      <c r="H204" s="76"/>
      <c r="I204" s="76"/>
      <c r="J204" s="103"/>
    </row>
    <row r="205" spans="1:10" ht="18" customHeight="1" x14ac:dyDescent="0.25">
      <c r="A205" s="92" t="s">
        <v>244</v>
      </c>
      <c r="B205" s="177" t="s">
        <v>120</v>
      </c>
      <c r="C205" s="176" t="s">
        <v>121</v>
      </c>
      <c r="D205" s="176" t="s">
        <v>3</v>
      </c>
      <c r="E205" s="303" t="s">
        <v>173</v>
      </c>
      <c r="F205" s="303"/>
      <c r="G205" s="70" t="s">
        <v>122</v>
      </c>
      <c r="H205" s="177" t="s">
        <v>123</v>
      </c>
      <c r="I205" s="177" t="s">
        <v>124</v>
      </c>
      <c r="J205" s="178" t="s">
        <v>54</v>
      </c>
    </row>
    <row r="206" spans="1:10" ht="65.099999999999994" customHeight="1" x14ac:dyDescent="0.25">
      <c r="A206" s="93" t="s">
        <v>174</v>
      </c>
      <c r="B206" s="63" t="s">
        <v>397</v>
      </c>
      <c r="C206" s="173" t="s">
        <v>128</v>
      </c>
      <c r="D206" s="173" t="s">
        <v>398</v>
      </c>
      <c r="E206" s="299" t="s">
        <v>612</v>
      </c>
      <c r="F206" s="299"/>
      <c r="G206" s="62" t="s">
        <v>197</v>
      </c>
      <c r="H206" s="71">
        <v>1</v>
      </c>
      <c r="I206" s="64">
        <v>1090.73</v>
      </c>
      <c r="J206" s="94">
        <v>1090.73</v>
      </c>
    </row>
    <row r="207" spans="1:10" ht="39" customHeight="1" x14ac:dyDescent="0.25">
      <c r="A207" s="95" t="s">
        <v>179</v>
      </c>
      <c r="B207" s="72" t="s">
        <v>399</v>
      </c>
      <c r="C207" s="174" t="s">
        <v>128</v>
      </c>
      <c r="D207" s="174" t="s">
        <v>400</v>
      </c>
      <c r="E207" s="300" t="s">
        <v>612</v>
      </c>
      <c r="F207" s="300"/>
      <c r="G207" s="73" t="s">
        <v>250</v>
      </c>
      <c r="H207" s="74">
        <v>10</v>
      </c>
      <c r="I207" s="75">
        <v>15.71</v>
      </c>
      <c r="J207" s="96">
        <v>157.1</v>
      </c>
    </row>
    <row r="208" spans="1:10" ht="39" customHeight="1" x14ac:dyDescent="0.25">
      <c r="A208" s="95" t="s">
        <v>179</v>
      </c>
      <c r="B208" s="72" t="s">
        <v>617</v>
      </c>
      <c r="C208" s="174" t="s">
        <v>128</v>
      </c>
      <c r="D208" s="174" t="s">
        <v>618</v>
      </c>
      <c r="E208" s="300" t="s">
        <v>612</v>
      </c>
      <c r="F208" s="300"/>
      <c r="G208" s="73" t="s">
        <v>197</v>
      </c>
      <c r="H208" s="74">
        <v>1</v>
      </c>
      <c r="I208" s="75">
        <v>407.11</v>
      </c>
      <c r="J208" s="96">
        <v>407.11</v>
      </c>
    </row>
    <row r="209" spans="1:10" ht="39" customHeight="1" x14ac:dyDescent="0.25">
      <c r="A209" s="95" t="s">
        <v>179</v>
      </c>
      <c r="B209" s="72" t="s">
        <v>619</v>
      </c>
      <c r="C209" s="174" t="s">
        <v>128</v>
      </c>
      <c r="D209" s="174" t="s">
        <v>620</v>
      </c>
      <c r="E209" s="300" t="s">
        <v>612</v>
      </c>
      <c r="F209" s="300"/>
      <c r="G209" s="73" t="s">
        <v>197</v>
      </c>
      <c r="H209" s="74">
        <v>1</v>
      </c>
      <c r="I209" s="75">
        <v>526.52</v>
      </c>
      <c r="J209" s="96">
        <v>526.52</v>
      </c>
    </row>
    <row r="210" spans="1:10" x14ac:dyDescent="0.25">
      <c r="A210" s="97"/>
      <c r="B210" s="170"/>
      <c r="C210" s="170"/>
      <c r="D210" s="170"/>
      <c r="E210" s="170" t="s">
        <v>182</v>
      </c>
      <c r="F210" s="98">
        <v>211.88</v>
      </c>
      <c r="G210" s="170" t="s">
        <v>183</v>
      </c>
      <c r="H210" s="98">
        <v>0</v>
      </c>
      <c r="I210" s="170" t="s">
        <v>184</v>
      </c>
      <c r="J210" s="99">
        <v>211.88</v>
      </c>
    </row>
    <row r="211" spans="1:10" x14ac:dyDescent="0.25">
      <c r="A211" s="97"/>
      <c r="B211" s="170"/>
      <c r="C211" s="170"/>
      <c r="D211" s="170"/>
      <c r="E211" s="170" t="s">
        <v>185</v>
      </c>
      <c r="F211" s="98">
        <v>285.66000000000003</v>
      </c>
      <c r="G211" s="170"/>
      <c r="H211" s="293" t="s">
        <v>186</v>
      </c>
      <c r="I211" s="293"/>
      <c r="J211" s="99">
        <v>1376.39</v>
      </c>
    </row>
    <row r="212" spans="1:10" ht="30.75" customHeight="1" thickBot="1" x14ac:dyDescent="0.3">
      <c r="A212" s="164"/>
      <c r="B212" s="165"/>
      <c r="C212" s="165"/>
      <c r="D212" s="165"/>
      <c r="E212" s="165"/>
      <c r="F212" s="165"/>
      <c r="G212" s="165" t="s">
        <v>187</v>
      </c>
      <c r="H212" s="100" t="s">
        <v>597</v>
      </c>
      <c r="I212" s="165" t="s">
        <v>189</v>
      </c>
      <c r="J212" s="101">
        <v>1376.39</v>
      </c>
    </row>
    <row r="213" spans="1:10" ht="0.95" customHeight="1" thickTop="1" x14ac:dyDescent="0.25">
      <c r="A213" s="102"/>
      <c r="B213" s="76"/>
      <c r="C213" s="76"/>
      <c r="D213" s="76"/>
      <c r="E213" s="76"/>
      <c r="F213" s="76"/>
      <c r="G213" s="76"/>
      <c r="H213" s="76"/>
      <c r="I213" s="76"/>
      <c r="J213" s="103"/>
    </row>
    <row r="214" spans="1:10" ht="18" customHeight="1" x14ac:dyDescent="0.25">
      <c r="A214" s="92" t="s">
        <v>247</v>
      </c>
      <c r="B214" s="177" t="s">
        <v>120</v>
      </c>
      <c r="C214" s="176" t="s">
        <v>121</v>
      </c>
      <c r="D214" s="176" t="s">
        <v>3</v>
      </c>
      <c r="E214" s="303" t="s">
        <v>173</v>
      </c>
      <c r="F214" s="303"/>
      <c r="G214" s="70" t="s">
        <v>122</v>
      </c>
      <c r="H214" s="177" t="s">
        <v>123</v>
      </c>
      <c r="I214" s="177" t="s">
        <v>124</v>
      </c>
      <c r="J214" s="178" t="s">
        <v>54</v>
      </c>
    </row>
    <row r="215" spans="1:10" ht="39" customHeight="1" x14ac:dyDescent="0.25">
      <c r="A215" s="93" t="s">
        <v>174</v>
      </c>
      <c r="B215" s="63" t="s">
        <v>399</v>
      </c>
      <c r="C215" s="173" t="s">
        <v>128</v>
      </c>
      <c r="D215" s="173" t="s">
        <v>400</v>
      </c>
      <c r="E215" s="299" t="s">
        <v>612</v>
      </c>
      <c r="F215" s="299"/>
      <c r="G215" s="62" t="s">
        <v>250</v>
      </c>
      <c r="H215" s="71">
        <v>1</v>
      </c>
      <c r="I215" s="64">
        <v>15.71</v>
      </c>
      <c r="J215" s="94">
        <v>15.71</v>
      </c>
    </row>
    <row r="216" spans="1:10" ht="26.1" customHeight="1" x14ac:dyDescent="0.25">
      <c r="A216" s="95" t="s">
        <v>179</v>
      </c>
      <c r="B216" s="72" t="s">
        <v>613</v>
      </c>
      <c r="C216" s="174" t="s">
        <v>128</v>
      </c>
      <c r="D216" s="174" t="s">
        <v>614</v>
      </c>
      <c r="E216" s="300" t="s">
        <v>178</v>
      </c>
      <c r="F216" s="300"/>
      <c r="G216" s="73" t="s">
        <v>107</v>
      </c>
      <c r="H216" s="74">
        <v>6.8000000000000005E-2</v>
      </c>
      <c r="I216" s="75">
        <v>30.93</v>
      </c>
      <c r="J216" s="96">
        <v>2.1</v>
      </c>
    </row>
    <row r="217" spans="1:10" ht="24" customHeight="1" x14ac:dyDescent="0.25">
      <c r="A217" s="95" t="s">
        <v>179</v>
      </c>
      <c r="B217" s="72" t="s">
        <v>518</v>
      </c>
      <c r="C217" s="174" t="s">
        <v>128</v>
      </c>
      <c r="D217" s="174" t="s">
        <v>519</v>
      </c>
      <c r="E217" s="300" t="s">
        <v>178</v>
      </c>
      <c r="F217" s="300"/>
      <c r="G217" s="73" t="s">
        <v>107</v>
      </c>
      <c r="H217" s="74">
        <v>3.4000000000000002E-2</v>
      </c>
      <c r="I217" s="75">
        <v>24.94</v>
      </c>
      <c r="J217" s="96">
        <v>0.84</v>
      </c>
    </row>
    <row r="218" spans="1:10" ht="26.1" customHeight="1" x14ac:dyDescent="0.25">
      <c r="A218" s="137" t="s">
        <v>510</v>
      </c>
      <c r="B218" s="133" t="s">
        <v>621</v>
      </c>
      <c r="C218" s="171" t="s">
        <v>128</v>
      </c>
      <c r="D218" s="171" t="s">
        <v>622</v>
      </c>
      <c r="E218" s="297" t="s">
        <v>513</v>
      </c>
      <c r="F218" s="297"/>
      <c r="G218" s="134" t="s">
        <v>207</v>
      </c>
      <c r="H218" s="135">
        <v>6.0000000000000001E-3</v>
      </c>
      <c r="I218" s="136">
        <v>21.78</v>
      </c>
      <c r="J218" s="138">
        <v>0.13</v>
      </c>
    </row>
    <row r="219" spans="1:10" ht="51.95" customHeight="1" x14ac:dyDescent="0.25">
      <c r="A219" s="137" t="s">
        <v>510</v>
      </c>
      <c r="B219" s="133" t="s">
        <v>623</v>
      </c>
      <c r="C219" s="171" t="s">
        <v>128</v>
      </c>
      <c r="D219" s="171" t="s">
        <v>624</v>
      </c>
      <c r="E219" s="297" t="s">
        <v>513</v>
      </c>
      <c r="F219" s="297"/>
      <c r="G219" s="134" t="s">
        <v>250</v>
      </c>
      <c r="H219" s="135">
        <v>1.163</v>
      </c>
      <c r="I219" s="136">
        <v>10.87</v>
      </c>
      <c r="J219" s="138">
        <v>12.64</v>
      </c>
    </row>
    <row r="220" spans="1:10" x14ac:dyDescent="0.25">
      <c r="A220" s="97"/>
      <c r="B220" s="170"/>
      <c r="C220" s="170"/>
      <c r="D220" s="170"/>
      <c r="E220" s="170" t="s">
        <v>182</v>
      </c>
      <c r="F220" s="98">
        <v>2.04</v>
      </c>
      <c r="G220" s="170" t="s">
        <v>183</v>
      </c>
      <c r="H220" s="98">
        <v>0</v>
      </c>
      <c r="I220" s="170" t="s">
        <v>184</v>
      </c>
      <c r="J220" s="99">
        <v>2.04</v>
      </c>
    </row>
    <row r="221" spans="1:10" x14ac:dyDescent="0.25">
      <c r="A221" s="97"/>
      <c r="B221" s="170"/>
      <c r="C221" s="170"/>
      <c r="D221" s="170"/>
      <c r="E221" s="170" t="s">
        <v>185</v>
      </c>
      <c r="F221" s="98">
        <v>4.1100000000000003</v>
      </c>
      <c r="G221" s="170"/>
      <c r="H221" s="293" t="s">
        <v>186</v>
      </c>
      <c r="I221" s="293"/>
      <c r="J221" s="99">
        <v>19.82</v>
      </c>
    </row>
    <row r="222" spans="1:10" ht="28.5" customHeight="1" thickBot="1" x14ac:dyDescent="0.3">
      <c r="A222" s="164"/>
      <c r="B222" s="165"/>
      <c r="C222" s="165"/>
      <c r="D222" s="165"/>
      <c r="E222" s="165"/>
      <c r="F222" s="165"/>
      <c r="G222" s="165" t="s">
        <v>187</v>
      </c>
      <c r="H222" s="100" t="s">
        <v>563</v>
      </c>
      <c r="I222" s="165" t="s">
        <v>189</v>
      </c>
      <c r="J222" s="101">
        <v>99.1</v>
      </c>
    </row>
    <row r="223" spans="1:10" ht="0.95" customHeight="1" thickTop="1" x14ac:dyDescent="0.25">
      <c r="A223" s="102"/>
      <c r="B223" s="76"/>
      <c r="C223" s="76"/>
      <c r="D223" s="76"/>
      <c r="E223" s="76"/>
      <c r="F223" s="76"/>
      <c r="G223" s="76"/>
      <c r="H223" s="76"/>
      <c r="I223" s="76"/>
      <c r="J223" s="103"/>
    </row>
    <row r="224" spans="1:10" ht="18" customHeight="1" x14ac:dyDescent="0.25">
      <c r="A224" s="92" t="s">
        <v>251</v>
      </c>
      <c r="B224" s="177" t="s">
        <v>120</v>
      </c>
      <c r="C224" s="176" t="s">
        <v>121</v>
      </c>
      <c r="D224" s="176" t="s">
        <v>3</v>
      </c>
      <c r="E224" s="303" t="s">
        <v>173</v>
      </c>
      <c r="F224" s="303"/>
      <c r="G224" s="70" t="s">
        <v>122</v>
      </c>
      <c r="H224" s="177" t="s">
        <v>123</v>
      </c>
      <c r="I224" s="177" t="s">
        <v>124</v>
      </c>
      <c r="J224" s="178" t="s">
        <v>54</v>
      </c>
    </row>
    <row r="225" spans="1:10" ht="39" customHeight="1" x14ac:dyDescent="0.25">
      <c r="A225" s="93" t="s">
        <v>174</v>
      </c>
      <c r="B225" s="63" t="s">
        <v>401</v>
      </c>
      <c r="C225" s="173" t="s">
        <v>128</v>
      </c>
      <c r="D225" s="173" t="s">
        <v>402</v>
      </c>
      <c r="E225" s="299" t="s">
        <v>612</v>
      </c>
      <c r="F225" s="299"/>
      <c r="G225" s="62" t="s">
        <v>197</v>
      </c>
      <c r="H225" s="71">
        <v>1</v>
      </c>
      <c r="I225" s="64">
        <v>54.33</v>
      </c>
      <c r="J225" s="94">
        <v>54.33</v>
      </c>
    </row>
    <row r="226" spans="1:10" ht="24" customHeight="1" x14ac:dyDescent="0.25">
      <c r="A226" s="95" t="s">
        <v>179</v>
      </c>
      <c r="B226" s="72" t="s">
        <v>518</v>
      </c>
      <c r="C226" s="174" t="s">
        <v>128</v>
      </c>
      <c r="D226" s="174" t="s">
        <v>519</v>
      </c>
      <c r="E226" s="300" t="s">
        <v>178</v>
      </c>
      <c r="F226" s="300"/>
      <c r="G226" s="73" t="s">
        <v>107</v>
      </c>
      <c r="H226" s="74">
        <v>0.45800000000000002</v>
      </c>
      <c r="I226" s="75">
        <v>24.94</v>
      </c>
      <c r="J226" s="96">
        <v>11.42</v>
      </c>
    </row>
    <row r="227" spans="1:10" ht="26.1" customHeight="1" x14ac:dyDescent="0.25">
      <c r="A227" s="95" t="s">
        <v>179</v>
      </c>
      <c r="B227" s="72" t="s">
        <v>613</v>
      </c>
      <c r="C227" s="174" t="s">
        <v>128</v>
      </c>
      <c r="D227" s="174" t="s">
        <v>614</v>
      </c>
      <c r="E227" s="300" t="s">
        <v>178</v>
      </c>
      <c r="F227" s="300"/>
      <c r="G227" s="73" t="s">
        <v>107</v>
      </c>
      <c r="H227" s="74">
        <v>0.91600000000000004</v>
      </c>
      <c r="I227" s="75">
        <v>30.93</v>
      </c>
      <c r="J227" s="96">
        <v>28.33</v>
      </c>
    </row>
    <row r="228" spans="1:10" ht="39" customHeight="1" x14ac:dyDescent="0.25">
      <c r="A228" s="137" t="s">
        <v>510</v>
      </c>
      <c r="B228" s="133" t="s">
        <v>625</v>
      </c>
      <c r="C228" s="171" t="s">
        <v>128</v>
      </c>
      <c r="D228" s="171" t="s">
        <v>626</v>
      </c>
      <c r="E228" s="297" t="s">
        <v>513</v>
      </c>
      <c r="F228" s="297"/>
      <c r="G228" s="134" t="s">
        <v>197</v>
      </c>
      <c r="H228" s="135">
        <v>1</v>
      </c>
      <c r="I228" s="136">
        <v>14.58</v>
      </c>
      <c r="J228" s="138">
        <v>14.58</v>
      </c>
    </row>
    <row r="229" spans="1:10" x14ac:dyDescent="0.25">
      <c r="A229" s="97"/>
      <c r="B229" s="170"/>
      <c r="C229" s="170"/>
      <c r="D229" s="170"/>
      <c r="E229" s="170" t="s">
        <v>182</v>
      </c>
      <c r="F229" s="98">
        <v>27.55</v>
      </c>
      <c r="G229" s="170" t="s">
        <v>183</v>
      </c>
      <c r="H229" s="98">
        <v>0</v>
      </c>
      <c r="I229" s="170" t="s">
        <v>184</v>
      </c>
      <c r="J229" s="99">
        <v>27.55</v>
      </c>
    </row>
    <row r="230" spans="1:10" x14ac:dyDescent="0.25">
      <c r="A230" s="97"/>
      <c r="B230" s="170"/>
      <c r="C230" s="170"/>
      <c r="D230" s="170"/>
      <c r="E230" s="170" t="s">
        <v>185</v>
      </c>
      <c r="F230" s="98">
        <v>14.22</v>
      </c>
      <c r="G230" s="170"/>
      <c r="H230" s="293" t="s">
        <v>186</v>
      </c>
      <c r="I230" s="293"/>
      <c r="J230" s="99">
        <v>68.55</v>
      </c>
    </row>
    <row r="231" spans="1:10" ht="29.25" customHeight="1" thickBot="1" x14ac:dyDescent="0.3">
      <c r="A231" s="164"/>
      <c r="B231" s="165"/>
      <c r="C231" s="165"/>
      <c r="D231" s="165"/>
      <c r="E231" s="165"/>
      <c r="F231" s="165"/>
      <c r="G231" s="165" t="s">
        <v>187</v>
      </c>
      <c r="H231" s="100" t="s">
        <v>597</v>
      </c>
      <c r="I231" s="165" t="s">
        <v>189</v>
      </c>
      <c r="J231" s="101">
        <v>68.55</v>
      </c>
    </row>
    <row r="232" spans="1:10" ht="0.95" customHeight="1" thickTop="1" x14ac:dyDescent="0.25">
      <c r="A232" s="102"/>
      <c r="B232" s="76"/>
      <c r="C232" s="76"/>
      <c r="D232" s="76"/>
      <c r="E232" s="76"/>
      <c r="F232" s="76"/>
      <c r="G232" s="76"/>
      <c r="H232" s="76"/>
      <c r="I232" s="76"/>
      <c r="J232" s="103"/>
    </row>
    <row r="233" spans="1:10" ht="18" customHeight="1" x14ac:dyDescent="0.25">
      <c r="A233" s="92" t="s">
        <v>254</v>
      </c>
      <c r="B233" s="177" t="s">
        <v>120</v>
      </c>
      <c r="C233" s="176" t="s">
        <v>121</v>
      </c>
      <c r="D233" s="176" t="s">
        <v>3</v>
      </c>
      <c r="E233" s="303" t="s">
        <v>173</v>
      </c>
      <c r="F233" s="303"/>
      <c r="G233" s="70" t="s">
        <v>122</v>
      </c>
      <c r="H233" s="177" t="s">
        <v>123</v>
      </c>
      <c r="I233" s="177" t="s">
        <v>124</v>
      </c>
      <c r="J233" s="178" t="s">
        <v>54</v>
      </c>
    </row>
    <row r="234" spans="1:10" ht="26.1" customHeight="1" x14ac:dyDescent="0.25">
      <c r="A234" s="93" t="s">
        <v>174</v>
      </c>
      <c r="B234" s="63" t="s">
        <v>403</v>
      </c>
      <c r="C234" s="173" t="s">
        <v>128</v>
      </c>
      <c r="D234" s="173" t="s">
        <v>404</v>
      </c>
      <c r="E234" s="299" t="s">
        <v>571</v>
      </c>
      <c r="F234" s="299"/>
      <c r="G234" s="62" t="s">
        <v>197</v>
      </c>
      <c r="H234" s="71">
        <v>1</v>
      </c>
      <c r="I234" s="64">
        <v>93.28</v>
      </c>
      <c r="J234" s="94">
        <v>93.28</v>
      </c>
    </row>
    <row r="235" spans="1:10" ht="24" customHeight="1" x14ac:dyDescent="0.25">
      <c r="A235" s="95" t="s">
        <v>179</v>
      </c>
      <c r="B235" s="72" t="s">
        <v>143</v>
      </c>
      <c r="C235" s="174" t="s">
        <v>128</v>
      </c>
      <c r="D235" s="174" t="s">
        <v>144</v>
      </c>
      <c r="E235" s="300" t="s">
        <v>178</v>
      </c>
      <c r="F235" s="300"/>
      <c r="G235" s="73" t="s">
        <v>107</v>
      </c>
      <c r="H235" s="74">
        <v>0.12792799999999999</v>
      </c>
      <c r="I235" s="75">
        <v>33.090000000000003</v>
      </c>
      <c r="J235" s="96">
        <v>4.2300000000000004</v>
      </c>
    </row>
    <row r="236" spans="1:10" ht="26.1" customHeight="1" x14ac:dyDescent="0.25">
      <c r="A236" s="95" t="s">
        <v>179</v>
      </c>
      <c r="B236" s="72" t="s">
        <v>146</v>
      </c>
      <c r="C236" s="174" t="s">
        <v>128</v>
      </c>
      <c r="D236" s="174" t="s">
        <v>147</v>
      </c>
      <c r="E236" s="300" t="s">
        <v>178</v>
      </c>
      <c r="F236" s="300"/>
      <c r="G236" s="73" t="s">
        <v>107</v>
      </c>
      <c r="H236" s="74">
        <v>0.12792799999999999</v>
      </c>
      <c r="I236" s="75">
        <v>26.26</v>
      </c>
      <c r="J236" s="96">
        <v>3.35</v>
      </c>
    </row>
    <row r="237" spans="1:10" ht="39" customHeight="1" x14ac:dyDescent="0.25">
      <c r="A237" s="137" t="s">
        <v>510</v>
      </c>
      <c r="B237" s="133" t="s">
        <v>627</v>
      </c>
      <c r="C237" s="171" t="s">
        <v>128</v>
      </c>
      <c r="D237" s="171" t="s">
        <v>628</v>
      </c>
      <c r="E237" s="297" t="s">
        <v>513</v>
      </c>
      <c r="F237" s="297"/>
      <c r="G237" s="134" t="s">
        <v>197</v>
      </c>
      <c r="H237" s="135">
        <v>2</v>
      </c>
      <c r="I237" s="136">
        <v>1.47</v>
      </c>
      <c r="J237" s="138">
        <v>2.94</v>
      </c>
    </row>
    <row r="238" spans="1:10" ht="26.1" customHeight="1" x14ac:dyDescent="0.25">
      <c r="A238" s="137" t="s">
        <v>510</v>
      </c>
      <c r="B238" s="133" t="s">
        <v>629</v>
      </c>
      <c r="C238" s="171" t="s">
        <v>128</v>
      </c>
      <c r="D238" s="171" t="s">
        <v>630</v>
      </c>
      <c r="E238" s="297" t="s">
        <v>513</v>
      </c>
      <c r="F238" s="297"/>
      <c r="G238" s="134" t="s">
        <v>197</v>
      </c>
      <c r="H238" s="135">
        <v>1</v>
      </c>
      <c r="I238" s="136">
        <v>82.76</v>
      </c>
      <c r="J238" s="138">
        <v>82.76</v>
      </c>
    </row>
    <row r="239" spans="1:10" x14ac:dyDescent="0.25">
      <c r="A239" s="97"/>
      <c r="B239" s="170"/>
      <c r="C239" s="170"/>
      <c r="D239" s="170"/>
      <c r="E239" s="170" t="s">
        <v>182</v>
      </c>
      <c r="F239" s="98">
        <v>5.26</v>
      </c>
      <c r="G239" s="170" t="s">
        <v>183</v>
      </c>
      <c r="H239" s="98">
        <v>0</v>
      </c>
      <c r="I239" s="170" t="s">
        <v>184</v>
      </c>
      <c r="J239" s="99">
        <v>5.26</v>
      </c>
    </row>
    <row r="240" spans="1:10" x14ac:dyDescent="0.25">
      <c r="A240" s="97"/>
      <c r="B240" s="170"/>
      <c r="C240" s="170"/>
      <c r="D240" s="170"/>
      <c r="E240" s="170" t="s">
        <v>185</v>
      </c>
      <c r="F240" s="98">
        <v>24.43</v>
      </c>
      <c r="G240" s="170"/>
      <c r="H240" s="293" t="s">
        <v>186</v>
      </c>
      <c r="I240" s="293"/>
      <c r="J240" s="99">
        <v>117.71</v>
      </c>
    </row>
    <row r="241" spans="1:10" ht="27.75" customHeight="1" thickBot="1" x14ac:dyDescent="0.3">
      <c r="A241" s="164"/>
      <c r="B241" s="165"/>
      <c r="C241" s="165"/>
      <c r="D241" s="165"/>
      <c r="E241" s="165"/>
      <c r="F241" s="165"/>
      <c r="G241" s="165" t="s">
        <v>187</v>
      </c>
      <c r="H241" s="100" t="s">
        <v>597</v>
      </c>
      <c r="I241" s="165" t="s">
        <v>189</v>
      </c>
      <c r="J241" s="101">
        <v>117.71</v>
      </c>
    </row>
    <row r="242" spans="1:10" ht="0.95" customHeight="1" thickTop="1" x14ac:dyDescent="0.25">
      <c r="A242" s="102"/>
      <c r="B242" s="76"/>
      <c r="C242" s="76"/>
      <c r="D242" s="76"/>
      <c r="E242" s="76"/>
      <c r="F242" s="76"/>
      <c r="G242" s="76"/>
      <c r="H242" s="76"/>
      <c r="I242" s="76"/>
      <c r="J242" s="103"/>
    </row>
    <row r="243" spans="1:10" ht="18" customHeight="1" x14ac:dyDescent="0.25">
      <c r="A243" s="92" t="s">
        <v>257</v>
      </c>
      <c r="B243" s="177" t="s">
        <v>120</v>
      </c>
      <c r="C243" s="176" t="s">
        <v>121</v>
      </c>
      <c r="D243" s="176" t="s">
        <v>3</v>
      </c>
      <c r="E243" s="303" t="s">
        <v>173</v>
      </c>
      <c r="F243" s="303"/>
      <c r="G243" s="70" t="s">
        <v>122</v>
      </c>
      <c r="H243" s="177" t="s">
        <v>123</v>
      </c>
      <c r="I243" s="177" t="s">
        <v>124</v>
      </c>
      <c r="J243" s="178" t="s">
        <v>54</v>
      </c>
    </row>
    <row r="244" spans="1:10" ht="26.1" customHeight="1" x14ac:dyDescent="0.25">
      <c r="A244" s="93" t="s">
        <v>174</v>
      </c>
      <c r="B244" s="63" t="s">
        <v>405</v>
      </c>
      <c r="C244" s="173" t="s">
        <v>128</v>
      </c>
      <c r="D244" s="173" t="s">
        <v>406</v>
      </c>
      <c r="E244" s="299" t="s">
        <v>590</v>
      </c>
      <c r="F244" s="299"/>
      <c r="G244" s="62" t="s">
        <v>197</v>
      </c>
      <c r="H244" s="71">
        <v>1</v>
      </c>
      <c r="I244" s="64">
        <v>382.06</v>
      </c>
      <c r="J244" s="94">
        <v>382.06</v>
      </c>
    </row>
    <row r="245" spans="1:10" ht="24" customHeight="1" x14ac:dyDescent="0.25">
      <c r="A245" s="95" t="s">
        <v>179</v>
      </c>
      <c r="B245" s="72" t="s">
        <v>518</v>
      </c>
      <c r="C245" s="174" t="s">
        <v>128</v>
      </c>
      <c r="D245" s="174" t="s">
        <v>519</v>
      </c>
      <c r="E245" s="300" t="s">
        <v>178</v>
      </c>
      <c r="F245" s="300"/>
      <c r="G245" s="73" t="s">
        <v>107</v>
      </c>
      <c r="H245" s="74">
        <v>0.1459</v>
      </c>
      <c r="I245" s="75">
        <v>24.94</v>
      </c>
      <c r="J245" s="96">
        <v>3.63</v>
      </c>
    </row>
    <row r="246" spans="1:10" ht="26.1" customHeight="1" x14ac:dyDescent="0.25">
      <c r="A246" s="95" t="s">
        <v>179</v>
      </c>
      <c r="B246" s="72" t="s">
        <v>134</v>
      </c>
      <c r="C246" s="174" t="s">
        <v>128</v>
      </c>
      <c r="D246" s="174" t="s">
        <v>135</v>
      </c>
      <c r="E246" s="300" t="s">
        <v>178</v>
      </c>
      <c r="F246" s="300"/>
      <c r="G246" s="73" t="s">
        <v>107</v>
      </c>
      <c r="H246" s="74">
        <v>0.46300000000000002</v>
      </c>
      <c r="I246" s="75">
        <v>31.96</v>
      </c>
      <c r="J246" s="96">
        <v>14.79</v>
      </c>
    </row>
    <row r="247" spans="1:10" ht="26.1" customHeight="1" x14ac:dyDescent="0.25">
      <c r="A247" s="137" t="s">
        <v>510</v>
      </c>
      <c r="B247" s="133" t="s">
        <v>267</v>
      </c>
      <c r="C247" s="171" t="s">
        <v>128</v>
      </c>
      <c r="D247" s="171" t="s">
        <v>268</v>
      </c>
      <c r="E247" s="297" t="s">
        <v>513</v>
      </c>
      <c r="F247" s="297"/>
      <c r="G247" s="134" t="s">
        <v>197</v>
      </c>
      <c r="H247" s="135">
        <v>4.2000000000000003E-2</v>
      </c>
      <c r="I247" s="136">
        <v>4.5</v>
      </c>
      <c r="J247" s="138">
        <v>0.18</v>
      </c>
    </row>
    <row r="248" spans="1:10" ht="26.1" customHeight="1" x14ac:dyDescent="0.25">
      <c r="A248" s="137" t="s">
        <v>510</v>
      </c>
      <c r="B248" s="133" t="s">
        <v>631</v>
      </c>
      <c r="C248" s="171" t="s">
        <v>128</v>
      </c>
      <c r="D248" s="171" t="s">
        <v>632</v>
      </c>
      <c r="E248" s="297" t="s">
        <v>513</v>
      </c>
      <c r="F248" s="297"/>
      <c r="G248" s="134" t="s">
        <v>197</v>
      </c>
      <c r="H248" s="135">
        <v>1</v>
      </c>
      <c r="I248" s="136">
        <v>363.46</v>
      </c>
      <c r="J248" s="138">
        <v>363.46</v>
      </c>
    </row>
    <row r="249" spans="1:10" x14ac:dyDescent="0.25">
      <c r="A249" s="97"/>
      <c r="B249" s="170"/>
      <c r="C249" s="170"/>
      <c r="D249" s="170"/>
      <c r="E249" s="170" t="s">
        <v>182</v>
      </c>
      <c r="F249" s="98">
        <v>13.23</v>
      </c>
      <c r="G249" s="170" t="s">
        <v>183</v>
      </c>
      <c r="H249" s="98">
        <v>0</v>
      </c>
      <c r="I249" s="170" t="s">
        <v>184</v>
      </c>
      <c r="J249" s="99">
        <v>13.23</v>
      </c>
    </row>
    <row r="250" spans="1:10" x14ac:dyDescent="0.25">
      <c r="A250" s="97"/>
      <c r="B250" s="170"/>
      <c r="C250" s="170"/>
      <c r="D250" s="170"/>
      <c r="E250" s="170" t="s">
        <v>185</v>
      </c>
      <c r="F250" s="98">
        <v>100.06</v>
      </c>
      <c r="G250" s="170"/>
      <c r="H250" s="293" t="s">
        <v>186</v>
      </c>
      <c r="I250" s="293"/>
      <c r="J250" s="99">
        <v>482.12</v>
      </c>
    </row>
    <row r="251" spans="1:10" ht="29.25" customHeight="1" x14ac:dyDescent="0.25">
      <c r="A251" s="164"/>
      <c r="B251" s="165"/>
      <c r="C251" s="165"/>
      <c r="D251" s="165"/>
      <c r="E251" s="165"/>
      <c r="F251" s="165"/>
      <c r="G251" s="165" t="s">
        <v>187</v>
      </c>
      <c r="H251" s="100" t="s">
        <v>597</v>
      </c>
      <c r="I251" s="165" t="s">
        <v>189</v>
      </c>
      <c r="J251" s="101">
        <v>482.12</v>
      </c>
    </row>
    <row r="252" spans="1:10" ht="0.95" hidden="1" customHeight="1" thickTop="1" x14ac:dyDescent="0.25">
      <c r="A252" s="102"/>
      <c r="B252" s="76"/>
      <c r="C252" s="76"/>
      <c r="D252" s="76"/>
      <c r="E252" s="76"/>
      <c r="F252" s="76"/>
      <c r="G252" s="76"/>
      <c r="H252" s="76"/>
      <c r="I252" s="76"/>
      <c r="J252" s="103"/>
    </row>
    <row r="253" spans="1:10" ht="18" customHeight="1" x14ac:dyDescent="0.25">
      <c r="A253" s="92" t="s">
        <v>260</v>
      </c>
      <c r="B253" s="177" t="s">
        <v>120</v>
      </c>
      <c r="C253" s="176" t="s">
        <v>121</v>
      </c>
      <c r="D253" s="176" t="s">
        <v>3</v>
      </c>
      <c r="E253" s="303" t="s">
        <v>173</v>
      </c>
      <c r="F253" s="303"/>
      <c r="G253" s="70" t="s">
        <v>122</v>
      </c>
      <c r="H253" s="177" t="s">
        <v>123</v>
      </c>
      <c r="I253" s="177" t="s">
        <v>124</v>
      </c>
      <c r="J253" s="178" t="s">
        <v>54</v>
      </c>
    </row>
    <row r="254" spans="1:10" ht="39" customHeight="1" x14ac:dyDescent="0.25">
      <c r="A254" s="93" t="s">
        <v>174</v>
      </c>
      <c r="B254" s="63" t="s">
        <v>407</v>
      </c>
      <c r="C254" s="173" t="s">
        <v>128</v>
      </c>
      <c r="D254" s="173" t="s">
        <v>408</v>
      </c>
      <c r="E254" s="299" t="s">
        <v>590</v>
      </c>
      <c r="F254" s="299"/>
      <c r="G254" s="62" t="s">
        <v>197</v>
      </c>
      <c r="H254" s="71">
        <v>1</v>
      </c>
      <c r="I254" s="64">
        <v>141.97</v>
      </c>
      <c r="J254" s="94">
        <v>141.97</v>
      </c>
    </row>
    <row r="255" spans="1:10" ht="24" customHeight="1" x14ac:dyDescent="0.25">
      <c r="A255" s="95" t="s">
        <v>179</v>
      </c>
      <c r="B255" s="72" t="s">
        <v>518</v>
      </c>
      <c r="C255" s="174" t="s">
        <v>128</v>
      </c>
      <c r="D255" s="174" t="s">
        <v>519</v>
      </c>
      <c r="E255" s="300" t="s">
        <v>178</v>
      </c>
      <c r="F255" s="300"/>
      <c r="G255" s="73" t="s">
        <v>107</v>
      </c>
      <c r="H255" s="74">
        <v>3.6700000000000003E-2</v>
      </c>
      <c r="I255" s="75">
        <v>24.94</v>
      </c>
      <c r="J255" s="96">
        <v>0.91</v>
      </c>
    </row>
    <row r="256" spans="1:10" ht="26.1" customHeight="1" x14ac:dyDescent="0.25">
      <c r="A256" s="95" t="s">
        <v>179</v>
      </c>
      <c r="B256" s="72" t="s">
        <v>134</v>
      </c>
      <c r="C256" s="174" t="s">
        <v>128</v>
      </c>
      <c r="D256" s="174" t="s">
        <v>135</v>
      </c>
      <c r="E256" s="300" t="s">
        <v>178</v>
      </c>
      <c r="F256" s="300"/>
      <c r="G256" s="73" t="s">
        <v>107</v>
      </c>
      <c r="H256" s="74">
        <v>0.1164</v>
      </c>
      <c r="I256" s="75">
        <v>31.96</v>
      </c>
      <c r="J256" s="96">
        <v>3.72</v>
      </c>
    </row>
    <row r="257" spans="1:10" ht="26.1" customHeight="1" x14ac:dyDescent="0.25">
      <c r="A257" s="137" t="s">
        <v>510</v>
      </c>
      <c r="B257" s="133" t="s">
        <v>267</v>
      </c>
      <c r="C257" s="171" t="s">
        <v>128</v>
      </c>
      <c r="D257" s="171" t="s">
        <v>268</v>
      </c>
      <c r="E257" s="297" t="s">
        <v>513</v>
      </c>
      <c r="F257" s="297"/>
      <c r="G257" s="134" t="s">
        <v>197</v>
      </c>
      <c r="H257" s="135">
        <v>2.1000000000000001E-2</v>
      </c>
      <c r="I257" s="136">
        <v>4.5</v>
      </c>
      <c r="J257" s="138">
        <v>0.09</v>
      </c>
    </row>
    <row r="258" spans="1:10" ht="26.1" customHeight="1" x14ac:dyDescent="0.25">
      <c r="A258" s="137" t="s">
        <v>510</v>
      </c>
      <c r="B258" s="133" t="s">
        <v>633</v>
      </c>
      <c r="C258" s="171" t="s">
        <v>128</v>
      </c>
      <c r="D258" s="171" t="s">
        <v>634</v>
      </c>
      <c r="E258" s="297" t="s">
        <v>513</v>
      </c>
      <c r="F258" s="297"/>
      <c r="G258" s="134" t="s">
        <v>197</v>
      </c>
      <c r="H258" s="135">
        <v>1</v>
      </c>
      <c r="I258" s="136">
        <v>137.25</v>
      </c>
      <c r="J258" s="138">
        <v>137.25</v>
      </c>
    </row>
    <row r="259" spans="1:10" x14ac:dyDescent="0.25">
      <c r="A259" s="97"/>
      <c r="B259" s="170"/>
      <c r="C259" s="170"/>
      <c r="D259" s="170"/>
      <c r="E259" s="170" t="s">
        <v>182</v>
      </c>
      <c r="F259" s="98">
        <v>3.32</v>
      </c>
      <c r="G259" s="170" t="s">
        <v>183</v>
      </c>
      <c r="H259" s="98">
        <v>0</v>
      </c>
      <c r="I259" s="170" t="s">
        <v>184</v>
      </c>
      <c r="J259" s="99">
        <v>3.32</v>
      </c>
    </row>
    <row r="260" spans="1:10" x14ac:dyDescent="0.25">
      <c r="A260" s="97"/>
      <c r="B260" s="170"/>
      <c r="C260" s="170"/>
      <c r="D260" s="170"/>
      <c r="E260" s="170" t="s">
        <v>185</v>
      </c>
      <c r="F260" s="98">
        <v>37.18</v>
      </c>
      <c r="G260" s="170"/>
      <c r="H260" s="293" t="s">
        <v>186</v>
      </c>
      <c r="I260" s="293"/>
      <c r="J260" s="99">
        <v>179.15</v>
      </c>
    </row>
    <row r="261" spans="1:10" ht="26.25" customHeight="1" thickBot="1" x14ac:dyDescent="0.3">
      <c r="A261" s="164"/>
      <c r="B261" s="165"/>
      <c r="C261" s="165"/>
      <c r="D261" s="165"/>
      <c r="E261" s="165"/>
      <c r="F261" s="165"/>
      <c r="G261" s="165" t="s">
        <v>187</v>
      </c>
      <c r="H261" s="100" t="s">
        <v>597</v>
      </c>
      <c r="I261" s="165" t="s">
        <v>189</v>
      </c>
      <c r="J261" s="101">
        <v>179.15</v>
      </c>
    </row>
    <row r="262" spans="1:10" ht="0.95" customHeight="1" thickTop="1" x14ac:dyDescent="0.25">
      <c r="A262" s="102"/>
      <c r="B262" s="76"/>
      <c r="C262" s="76"/>
      <c r="D262" s="76"/>
      <c r="E262" s="76"/>
      <c r="F262" s="76"/>
      <c r="G262" s="76"/>
      <c r="H262" s="76"/>
      <c r="I262" s="76"/>
      <c r="J262" s="103"/>
    </row>
    <row r="263" spans="1:10" ht="18" customHeight="1" x14ac:dyDescent="0.25">
      <c r="A263" s="92" t="s">
        <v>263</v>
      </c>
      <c r="B263" s="177" t="s">
        <v>120</v>
      </c>
      <c r="C263" s="176" t="s">
        <v>121</v>
      </c>
      <c r="D263" s="176" t="s">
        <v>3</v>
      </c>
      <c r="E263" s="303" t="s">
        <v>173</v>
      </c>
      <c r="F263" s="303"/>
      <c r="G263" s="70" t="s">
        <v>122</v>
      </c>
      <c r="H263" s="177" t="s">
        <v>123</v>
      </c>
      <c r="I263" s="177" t="s">
        <v>124</v>
      </c>
      <c r="J263" s="178" t="s">
        <v>54</v>
      </c>
    </row>
    <row r="264" spans="1:10" ht="26.1" customHeight="1" x14ac:dyDescent="0.25">
      <c r="A264" s="93" t="s">
        <v>174</v>
      </c>
      <c r="B264" s="63" t="s">
        <v>409</v>
      </c>
      <c r="C264" s="173" t="s">
        <v>128</v>
      </c>
      <c r="D264" s="173" t="s">
        <v>410</v>
      </c>
      <c r="E264" s="299" t="s">
        <v>590</v>
      </c>
      <c r="F264" s="299"/>
      <c r="G264" s="62" t="s">
        <v>197</v>
      </c>
      <c r="H264" s="71">
        <v>1</v>
      </c>
      <c r="I264" s="64">
        <v>50.99</v>
      </c>
      <c r="J264" s="94">
        <v>50.99</v>
      </c>
    </row>
    <row r="265" spans="1:10" ht="26.1" customHeight="1" x14ac:dyDescent="0.25">
      <c r="A265" s="95" t="s">
        <v>179</v>
      </c>
      <c r="B265" s="72" t="s">
        <v>134</v>
      </c>
      <c r="C265" s="174" t="s">
        <v>128</v>
      </c>
      <c r="D265" s="174" t="s">
        <v>135</v>
      </c>
      <c r="E265" s="300" t="s">
        <v>178</v>
      </c>
      <c r="F265" s="300"/>
      <c r="G265" s="73" t="s">
        <v>107</v>
      </c>
      <c r="H265" s="74">
        <v>0.15359999999999999</v>
      </c>
      <c r="I265" s="75">
        <v>31.96</v>
      </c>
      <c r="J265" s="96">
        <v>4.9000000000000004</v>
      </c>
    </row>
    <row r="266" spans="1:10" ht="24" customHeight="1" x14ac:dyDescent="0.25">
      <c r="A266" s="95" t="s">
        <v>179</v>
      </c>
      <c r="B266" s="72" t="s">
        <v>518</v>
      </c>
      <c r="C266" s="174" t="s">
        <v>128</v>
      </c>
      <c r="D266" s="174" t="s">
        <v>519</v>
      </c>
      <c r="E266" s="300" t="s">
        <v>178</v>
      </c>
      <c r="F266" s="300"/>
      <c r="G266" s="73" t="s">
        <v>107</v>
      </c>
      <c r="H266" s="74">
        <v>4.8399999999999999E-2</v>
      </c>
      <c r="I266" s="75">
        <v>24.94</v>
      </c>
      <c r="J266" s="96">
        <v>1.2</v>
      </c>
    </row>
    <row r="267" spans="1:10" ht="24" customHeight="1" x14ac:dyDescent="0.25">
      <c r="A267" s="137" t="s">
        <v>510</v>
      </c>
      <c r="B267" s="133" t="s">
        <v>635</v>
      </c>
      <c r="C267" s="171" t="s">
        <v>128</v>
      </c>
      <c r="D267" s="171" t="s">
        <v>636</v>
      </c>
      <c r="E267" s="297" t="s">
        <v>513</v>
      </c>
      <c r="F267" s="297"/>
      <c r="G267" s="134" t="s">
        <v>197</v>
      </c>
      <c r="H267" s="135">
        <v>1</v>
      </c>
      <c r="I267" s="136">
        <v>44.89</v>
      </c>
      <c r="J267" s="138">
        <v>44.89</v>
      </c>
    </row>
    <row r="268" spans="1:10" x14ac:dyDescent="0.25">
      <c r="A268" s="97"/>
      <c r="B268" s="170"/>
      <c r="C268" s="170"/>
      <c r="D268" s="170"/>
      <c r="E268" s="170" t="s">
        <v>182</v>
      </c>
      <c r="F268" s="98">
        <v>4.38</v>
      </c>
      <c r="G268" s="170" t="s">
        <v>183</v>
      </c>
      <c r="H268" s="98">
        <v>0</v>
      </c>
      <c r="I268" s="170" t="s">
        <v>184</v>
      </c>
      <c r="J268" s="99">
        <v>4.38</v>
      </c>
    </row>
    <row r="269" spans="1:10" x14ac:dyDescent="0.25">
      <c r="A269" s="97"/>
      <c r="B269" s="170"/>
      <c r="C269" s="170"/>
      <c r="D269" s="170"/>
      <c r="E269" s="170" t="s">
        <v>185</v>
      </c>
      <c r="F269" s="98">
        <v>13.35</v>
      </c>
      <c r="G269" s="170"/>
      <c r="H269" s="293" t="s">
        <v>186</v>
      </c>
      <c r="I269" s="293"/>
      <c r="J269" s="99">
        <v>64.34</v>
      </c>
    </row>
    <row r="270" spans="1:10" ht="30" customHeight="1" thickBot="1" x14ac:dyDescent="0.3">
      <c r="A270" s="164"/>
      <c r="B270" s="165"/>
      <c r="C270" s="165"/>
      <c r="D270" s="165"/>
      <c r="E270" s="165"/>
      <c r="F270" s="165"/>
      <c r="G270" s="165" t="s">
        <v>187</v>
      </c>
      <c r="H270" s="100" t="s">
        <v>597</v>
      </c>
      <c r="I270" s="165" t="s">
        <v>189</v>
      </c>
      <c r="J270" s="101">
        <v>64.34</v>
      </c>
    </row>
    <row r="271" spans="1:10" ht="0.95" customHeight="1" thickTop="1" x14ac:dyDescent="0.25">
      <c r="A271" s="102"/>
      <c r="B271" s="76"/>
      <c r="C271" s="76"/>
      <c r="D271" s="76"/>
      <c r="E271" s="76"/>
      <c r="F271" s="76"/>
      <c r="G271" s="76"/>
      <c r="H271" s="76"/>
      <c r="I271" s="76"/>
      <c r="J271" s="103"/>
    </row>
    <row r="272" spans="1:10" ht="18" customHeight="1" x14ac:dyDescent="0.25">
      <c r="A272" s="92" t="s">
        <v>266</v>
      </c>
      <c r="B272" s="177" t="s">
        <v>120</v>
      </c>
      <c r="C272" s="176" t="s">
        <v>121</v>
      </c>
      <c r="D272" s="176" t="s">
        <v>3</v>
      </c>
      <c r="E272" s="303" t="s">
        <v>173</v>
      </c>
      <c r="F272" s="303"/>
      <c r="G272" s="70" t="s">
        <v>122</v>
      </c>
      <c r="H272" s="177" t="s">
        <v>123</v>
      </c>
      <c r="I272" s="177" t="s">
        <v>124</v>
      </c>
      <c r="J272" s="178" t="s">
        <v>54</v>
      </c>
    </row>
    <row r="273" spans="1:14" ht="39" customHeight="1" x14ac:dyDescent="0.25">
      <c r="A273" s="93" t="s">
        <v>174</v>
      </c>
      <c r="B273" s="63" t="s">
        <v>411</v>
      </c>
      <c r="C273" s="173" t="s">
        <v>128</v>
      </c>
      <c r="D273" s="173" t="s">
        <v>412</v>
      </c>
      <c r="E273" s="299" t="s">
        <v>590</v>
      </c>
      <c r="F273" s="299"/>
      <c r="G273" s="62" t="s">
        <v>197</v>
      </c>
      <c r="H273" s="71">
        <v>1</v>
      </c>
      <c r="I273" s="64">
        <v>20.34</v>
      </c>
      <c r="J273" s="94">
        <v>20.34</v>
      </c>
    </row>
    <row r="274" spans="1:14" ht="26.1" customHeight="1" x14ac:dyDescent="0.25">
      <c r="A274" s="95" t="s">
        <v>179</v>
      </c>
      <c r="B274" s="72" t="s">
        <v>134</v>
      </c>
      <c r="C274" s="174" t="s">
        <v>128</v>
      </c>
      <c r="D274" s="174" t="s">
        <v>135</v>
      </c>
      <c r="E274" s="300" t="s">
        <v>178</v>
      </c>
      <c r="F274" s="300"/>
      <c r="G274" s="73" t="s">
        <v>107</v>
      </c>
      <c r="H274" s="74">
        <v>0.1013</v>
      </c>
      <c r="I274" s="75">
        <v>31.96</v>
      </c>
      <c r="J274" s="96">
        <v>3.23</v>
      </c>
    </row>
    <row r="275" spans="1:14" ht="26.1" customHeight="1" x14ac:dyDescent="0.25">
      <c r="A275" s="95" t="s">
        <v>179</v>
      </c>
      <c r="B275" s="72" t="s">
        <v>591</v>
      </c>
      <c r="C275" s="174" t="s">
        <v>128</v>
      </c>
      <c r="D275" s="174" t="s">
        <v>592</v>
      </c>
      <c r="E275" s="300" t="s">
        <v>178</v>
      </c>
      <c r="F275" s="300"/>
      <c r="G275" s="73" t="s">
        <v>107</v>
      </c>
      <c r="H275" s="74">
        <v>0.1013</v>
      </c>
      <c r="I275" s="75">
        <v>25.26</v>
      </c>
      <c r="J275" s="96">
        <v>2.5499999999999998</v>
      </c>
    </row>
    <row r="276" spans="1:14" ht="26.1" customHeight="1" x14ac:dyDescent="0.25">
      <c r="A276" s="137" t="s">
        <v>510</v>
      </c>
      <c r="B276" s="133" t="s">
        <v>637</v>
      </c>
      <c r="C276" s="171" t="s">
        <v>128</v>
      </c>
      <c r="D276" s="171" t="s">
        <v>638</v>
      </c>
      <c r="E276" s="297" t="s">
        <v>513</v>
      </c>
      <c r="F276" s="297"/>
      <c r="G276" s="134" t="s">
        <v>197</v>
      </c>
      <c r="H276" s="135">
        <v>8.0000000000000002E-3</v>
      </c>
      <c r="I276" s="136">
        <v>83.07</v>
      </c>
      <c r="J276" s="138">
        <v>0.66</v>
      </c>
    </row>
    <row r="277" spans="1:14" ht="24" customHeight="1" x14ac:dyDescent="0.25">
      <c r="A277" s="137" t="s">
        <v>510</v>
      </c>
      <c r="B277" s="133" t="s">
        <v>608</v>
      </c>
      <c r="C277" s="171" t="s">
        <v>128</v>
      </c>
      <c r="D277" s="171" t="s">
        <v>609</v>
      </c>
      <c r="E277" s="297" t="s">
        <v>513</v>
      </c>
      <c r="F277" s="297"/>
      <c r="G277" s="134" t="s">
        <v>197</v>
      </c>
      <c r="H277" s="135">
        <v>3.3799999999999997E-2</v>
      </c>
      <c r="I277" s="136">
        <v>2.3199999999999998</v>
      </c>
      <c r="J277" s="138">
        <v>7.0000000000000007E-2</v>
      </c>
    </row>
    <row r="278" spans="1:14" ht="24" customHeight="1" x14ac:dyDescent="0.25">
      <c r="A278" s="137" t="s">
        <v>510</v>
      </c>
      <c r="B278" s="133" t="s">
        <v>639</v>
      </c>
      <c r="C278" s="171" t="s">
        <v>128</v>
      </c>
      <c r="D278" s="171" t="s">
        <v>640</v>
      </c>
      <c r="E278" s="297" t="s">
        <v>513</v>
      </c>
      <c r="F278" s="297"/>
      <c r="G278" s="134" t="s">
        <v>197</v>
      </c>
      <c r="H278" s="135">
        <v>7.1000000000000004E-3</v>
      </c>
      <c r="I278" s="136">
        <v>73.319999999999993</v>
      </c>
      <c r="J278" s="138">
        <v>0.52</v>
      </c>
    </row>
    <row r="279" spans="1:14" ht="26.1" customHeight="1" x14ac:dyDescent="0.25">
      <c r="A279" s="137" t="s">
        <v>510</v>
      </c>
      <c r="B279" s="133" t="s">
        <v>641</v>
      </c>
      <c r="C279" s="171" t="s">
        <v>128</v>
      </c>
      <c r="D279" s="171" t="s">
        <v>642</v>
      </c>
      <c r="E279" s="297" t="s">
        <v>513</v>
      </c>
      <c r="F279" s="297"/>
      <c r="G279" s="134" t="s">
        <v>197</v>
      </c>
      <c r="H279" s="135">
        <v>1</v>
      </c>
      <c r="I279" s="136">
        <v>13.31</v>
      </c>
      <c r="J279" s="138">
        <v>13.31</v>
      </c>
    </row>
    <row r="280" spans="1:14" x14ac:dyDescent="0.25">
      <c r="A280" s="97"/>
      <c r="B280" s="170"/>
      <c r="C280" s="170"/>
      <c r="D280" s="170"/>
      <c r="E280" s="170" t="s">
        <v>182</v>
      </c>
      <c r="F280" s="98">
        <v>4.08</v>
      </c>
      <c r="G280" s="170" t="s">
        <v>183</v>
      </c>
      <c r="H280" s="98">
        <v>0</v>
      </c>
      <c r="I280" s="170" t="s">
        <v>184</v>
      </c>
      <c r="J280" s="99">
        <v>4.08</v>
      </c>
    </row>
    <row r="281" spans="1:14" x14ac:dyDescent="0.25">
      <c r="A281" s="97"/>
      <c r="B281" s="170"/>
      <c r="C281" s="170"/>
      <c r="D281" s="170"/>
      <c r="E281" s="170" t="s">
        <v>185</v>
      </c>
      <c r="F281" s="98">
        <v>5.32</v>
      </c>
      <c r="G281" s="170"/>
      <c r="H281" s="293" t="s">
        <v>186</v>
      </c>
      <c r="I281" s="293"/>
      <c r="J281" s="99">
        <v>25.66</v>
      </c>
    </row>
    <row r="282" spans="1:14" ht="28.5" customHeight="1" thickBot="1" x14ac:dyDescent="0.3">
      <c r="A282" s="164"/>
      <c r="B282" s="165"/>
      <c r="C282" s="165"/>
      <c r="D282" s="165"/>
      <c r="E282" s="165"/>
      <c r="F282" s="165"/>
      <c r="G282" s="165" t="s">
        <v>187</v>
      </c>
      <c r="H282" s="100" t="s">
        <v>584</v>
      </c>
      <c r="I282" s="165" t="s">
        <v>189</v>
      </c>
      <c r="J282" s="101">
        <v>51.32</v>
      </c>
    </row>
    <row r="283" spans="1:14" ht="0.95" customHeight="1" thickTop="1" x14ac:dyDescent="0.25">
      <c r="A283" s="102"/>
      <c r="B283" s="76"/>
      <c r="C283" s="76"/>
      <c r="D283" s="76"/>
      <c r="E283" s="76"/>
      <c r="F283" s="76"/>
      <c r="G283" s="76"/>
      <c r="H283" s="76"/>
      <c r="I283" s="76"/>
      <c r="J283" s="103"/>
    </row>
    <row r="284" spans="1:14" ht="18" customHeight="1" x14ac:dyDescent="0.25">
      <c r="A284" s="92" t="s">
        <v>269</v>
      </c>
      <c r="B284" s="177" t="s">
        <v>120</v>
      </c>
      <c r="C284" s="176" t="s">
        <v>121</v>
      </c>
      <c r="D284" s="176" t="s">
        <v>3</v>
      </c>
      <c r="E284" s="303" t="s">
        <v>173</v>
      </c>
      <c r="F284" s="303"/>
      <c r="G284" s="70" t="s">
        <v>122</v>
      </c>
      <c r="H284" s="177" t="s">
        <v>123</v>
      </c>
      <c r="I284" s="177" t="s">
        <v>124</v>
      </c>
      <c r="J284" s="178" t="s">
        <v>54</v>
      </c>
    </row>
    <row r="285" spans="1:14" ht="39" customHeight="1" x14ac:dyDescent="0.25">
      <c r="A285" s="93" t="s">
        <v>174</v>
      </c>
      <c r="B285" s="63" t="s">
        <v>413</v>
      </c>
      <c r="C285" s="173" t="s">
        <v>128</v>
      </c>
      <c r="D285" s="173" t="s">
        <v>414</v>
      </c>
      <c r="E285" s="299" t="s">
        <v>590</v>
      </c>
      <c r="F285" s="299"/>
      <c r="G285" s="62" t="s">
        <v>197</v>
      </c>
      <c r="H285" s="71">
        <v>1</v>
      </c>
      <c r="I285" s="64">
        <v>17.86</v>
      </c>
      <c r="J285" s="94">
        <v>17.86</v>
      </c>
    </row>
    <row r="286" spans="1:14" ht="26.1" customHeight="1" thickBot="1" x14ac:dyDescent="0.3">
      <c r="A286" s="95" t="s">
        <v>179</v>
      </c>
      <c r="B286" s="72" t="s">
        <v>134</v>
      </c>
      <c r="C286" s="174" t="s">
        <v>128</v>
      </c>
      <c r="D286" s="174" t="s">
        <v>135</v>
      </c>
      <c r="E286" s="300" t="s">
        <v>178</v>
      </c>
      <c r="F286" s="300"/>
      <c r="G286" s="73" t="s">
        <v>107</v>
      </c>
      <c r="H286" s="74">
        <v>0.1416</v>
      </c>
      <c r="I286" s="75">
        <v>31.96</v>
      </c>
      <c r="J286" s="96">
        <v>4.5199999999999996</v>
      </c>
    </row>
    <row r="287" spans="1:14" ht="26.1" customHeight="1" thickBot="1" x14ac:dyDescent="0.3">
      <c r="A287" s="95" t="s">
        <v>179</v>
      </c>
      <c r="B287" s="72" t="s">
        <v>591</v>
      </c>
      <c r="C287" s="174" t="s">
        <v>128</v>
      </c>
      <c r="D287" s="174" t="s">
        <v>592</v>
      </c>
      <c r="E287" s="300" t="s">
        <v>178</v>
      </c>
      <c r="F287" s="300"/>
      <c r="G287" s="73" t="s">
        <v>107</v>
      </c>
      <c r="H287" s="74">
        <v>0.1416</v>
      </c>
      <c r="I287" s="75">
        <v>25.26</v>
      </c>
      <c r="J287" s="96">
        <v>3.57</v>
      </c>
      <c r="N287" s="196"/>
    </row>
    <row r="288" spans="1:14" ht="24" customHeight="1" x14ac:dyDescent="0.25">
      <c r="A288" s="137" t="s">
        <v>510</v>
      </c>
      <c r="B288" s="133" t="s">
        <v>639</v>
      </c>
      <c r="C288" s="171" t="s">
        <v>128</v>
      </c>
      <c r="D288" s="171" t="s">
        <v>640</v>
      </c>
      <c r="E288" s="297" t="s">
        <v>513</v>
      </c>
      <c r="F288" s="297"/>
      <c r="G288" s="134" t="s">
        <v>197</v>
      </c>
      <c r="H288" s="135">
        <v>5.8999999999999999E-3</v>
      </c>
      <c r="I288" s="136">
        <v>73.319999999999993</v>
      </c>
      <c r="J288" s="138">
        <v>0.43</v>
      </c>
    </row>
    <row r="289" spans="1:10" ht="26.1" customHeight="1" x14ac:dyDescent="0.25">
      <c r="A289" s="137" t="s">
        <v>510</v>
      </c>
      <c r="B289" s="133" t="s">
        <v>643</v>
      </c>
      <c r="C289" s="171" t="s">
        <v>128</v>
      </c>
      <c r="D289" s="171" t="s">
        <v>644</v>
      </c>
      <c r="E289" s="297" t="s">
        <v>513</v>
      </c>
      <c r="F289" s="297"/>
      <c r="G289" s="134" t="s">
        <v>197</v>
      </c>
      <c r="H289" s="135">
        <v>1</v>
      </c>
      <c r="I289" s="136">
        <v>8.69</v>
      </c>
      <c r="J289" s="138">
        <v>8.69</v>
      </c>
    </row>
    <row r="290" spans="1:10" ht="24" customHeight="1" x14ac:dyDescent="0.25">
      <c r="A290" s="137" t="s">
        <v>510</v>
      </c>
      <c r="B290" s="133" t="s">
        <v>608</v>
      </c>
      <c r="C290" s="171" t="s">
        <v>128</v>
      </c>
      <c r="D290" s="171" t="s">
        <v>609</v>
      </c>
      <c r="E290" s="297" t="s">
        <v>513</v>
      </c>
      <c r="F290" s="297"/>
      <c r="G290" s="134" t="s">
        <v>197</v>
      </c>
      <c r="H290" s="135">
        <v>3.3799999999999997E-2</v>
      </c>
      <c r="I290" s="136">
        <v>2.3199999999999998</v>
      </c>
      <c r="J290" s="138">
        <v>7.0000000000000007E-2</v>
      </c>
    </row>
    <row r="291" spans="1:10" ht="26.1" customHeight="1" x14ac:dyDescent="0.25">
      <c r="A291" s="137" t="s">
        <v>510</v>
      </c>
      <c r="B291" s="133" t="s">
        <v>637</v>
      </c>
      <c r="C291" s="171" t="s">
        <v>128</v>
      </c>
      <c r="D291" s="171" t="s">
        <v>638</v>
      </c>
      <c r="E291" s="297" t="s">
        <v>513</v>
      </c>
      <c r="F291" s="297"/>
      <c r="G291" s="134" t="s">
        <v>197</v>
      </c>
      <c r="H291" s="135">
        <v>7.0000000000000001E-3</v>
      </c>
      <c r="I291" s="136">
        <v>83.07</v>
      </c>
      <c r="J291" s="138">
        <v>0.57999999999999996</v>
      </c>
    </row>
    <row r="292" spans="1:10" x14ac:dyDescent="0.25">
      <c r="A292" s="97"/>
      <c r="B292" s="170"/>
      <c r="C292" s="170"/>
      <c r="D292" s="170"/>
      <c r="E292" s="170" t="s">
        <v>182</v>
      </c>
      <c r="F292" s="98">
        <v>5.71</v>
      </c>
      <c r="G292" s="170" t="s">
        <v>183</v>
      </c>
      <c r="H292" s="98">
        <v>0</v>
      </c>
      <c r="I292" s="170" t="s">
        <v>184</v>
      </c>
      <c r="J292" s="99">
        <v>5.71</v>
      </c>
    </row>
    <row r="293" spans="1:10" x14ac:dyDescent="0.25">
      <c r="A293" s="97"/>
      <c r="B293" s="170"/>
      <c r="C293" s="170"/>
      <c r="D293" s="170"/>
      <c r="E293" s="170" t="s">
        <v>185</v>
      </c>
      <c r="F293" s="98">
        <v>4.67</v>
      </c>
      <c r="G293" s="170"/>
      <c r="H293" s="293" t="s">
        <v>186</v>
      </c>
      <c r="I293" s="293"/>
      <c r="J293" s="99">
        <v>22.53</v>
      </c>
    </row>
    <row r="294" spans="1:10" ht="31.5" customHeight="1" thickBot="1" x14ac:dyDescent="0.3">
      <c r="A294" s="210"/>
      <c r="B294" s="211"/>
      <c r="C294" s="211"/>
      <c r="D294" s="211"/>
      <c r="E294" s="211"/>
      <c r="F294" s="211"/>
      <c r="G294" s="211" t="s">
        <v>187</v>
      </c>
      <c r="H294" s="212" t="s">
        <v>597</v>
      </c>
      <c r="I294" s="211" t="s">
        <v>189</v>
      </c>
      <c r="J294" s="213">
        <v>22.53</v>
      </c>
    </row>
    <row r="295" spans="1:10" ht="0.95" hidden="1" customHeight="1" thickTop="1" x14ac:dyDescent="0.25">
      <c r="A295" s="118"/>
      <c r="B295" s="168"/>
      <c r="C295" s="168"/>
      <c r="D295" s="168"/>
      <c r="E295" s="168"/>
      <c r="F295" s="168"/>
      <c r="G295" s="168"/>
      <c r="H295" s="168"/>
      <c r="I295" s="168"/>
      <c r="J295" s="122"/>
    </row>
    <row r="296" spans="1:10" ht="18" customHeight="1" x14ac:dyDescent="0.25">
      <c r="A296" s="92" t="s">
        <v>272</v>
      </c>
      <c r="B296" s="177" t="s">
        <v>120</v>
      </c>
      <c r="C296" s="176" t="s">
        <v>121</v>
      </c>
      <c r="D296" s="176" t="s">
        <v>3</v>
      </c>
      <c r="E296" s="303" t="s">
        <v>173</v>
      </c>
      <c r="F296" s="303"/>
      <c r="G296" s="70" t="s">
        <v>122</v>
      </c>
      <c r="H296" s="177" t="s">
        <v>123</v>
      </c>
      <c r="I296" s="177" t="s">
        <v>124</v>
      </c>
      <c r="J296" s="178" t="s">
        <v>54</v>
      </c>
    </row>
    <row r="297" spans="1:10" ht="39" customHeight="1" x14ac:dyDescent="0.25">
      <c r="A297" s="93" t="s">
        <v>174</v>
      </c>
      <c r="B297" s="63" t="s">
        <v>415</v>
      </c>
      <c r="C297" s="173" t="s">
        <v>128</v>
      </c>
      <c r="D297" s="173" t="s">
        <v>416</v>
      </c>
      <c r="E297" s="299" t="s">
        <v>590</v>
      </c>
      <c r="F297" s="299"/>
      <c r="G297" s="62" t="s">
        <v>197</v>
      </c>
      <c r="H297" s="71">
        <v>1</v>
      </c>
      <c r="I297" s="64">
        <v>10</v>
      </c>
      <c r="J297" s="94">
        <v>10</v>
      </c>
    </row>
    <row r="298" spans="1:10" ht="24" customHeight="1" x14ac:dyDescent="0.25">
      <c r="A298" s="95" t="s">
        <v>179</v>
      </c>
      <c r="B298" s="72" t="s">
        <v>518</v>
      </c>
      <c r="C298" s="174" t="s">
        <v>128</v>
      </c>
      <c r="D298" s="174" t="s">
        <v>519</v>
      </c>
      <c r="E298" s="300" t="s">
        <v>178</v>
      </c>
      <c r="F298" s="300"/>
      <c r="G298" s="73" t="s">
        <v>107</v>
      </c>
      <c r="H298" s="74">
        <v>3.8800000000000001E-2</v>
      </c>
      <c r="I298" s="75">
        <v>24.94</v>
      </c>
      <c r="J298" s="96">
        <v>0.96</v>
      </c>
    </row>
    <row r="299" spans="1:10" ht="26.1" customHeight="1" x14ac:dyDescent="0.25">
      <c r="A299" s="95" t="s">
        <v>179</v>
      </c>
      <c r="B299" s="72" t="s">
        <v>134</v>
      </c>
      <c r="C299" s="174" t="s">
        <v>128</v>
      </c>
      <c r="D299" s="174" t="s">
        <v>135</v>
      </c>
      <c r="E299" s="300" t="s">
        <v>178</v>
      </c>
      <c r="F299" s="300"/>
      <c r="G299" s="73" t="s">
        <v>107</v>
      </c>
      <c r="H299" s="74">
        <v>0.1232</v>
      </c>
      <c r="I299" s="75">
        <v>31.96</v>
      </c>
      <c r="J299" s="96">
        <v>3.93</v>
      </c>
    </row>
    <row r="300" spans="1:10" ht="26.1" customHeight="1" x14ac:dyDescent="0.25">
      <c r="A300" s="137" t="s">
        <v>510</v>
      </c>
      <c r="B300" s="133" t="s">
        <v>267</v>
      </c>
      <c r="C300" s="171" t="s">
        <v>128</v>
      </c>
      <c r="D300" s="171" t="s">
        <v>268</v>
      </c>
      <c r="E300" s="297" t="s">
        <v>513</v>
      </c>
      <c r="F300" s="297"/>
      <c r="G300" s="134" t="s">
        <v>197</v>
      </c>
      <c r="H300" s="135">
        <v>3.32E-2</v>
      </c>
      <c r="I300" s="136">
        <v>4.5</v>
      </c>
      <c r="J300" s="138">
        <v>0.14000000000000001</v>
      </c>
    </row>
    <row r="301" spans="1:10" ht="26.1" customHeight="1" x14ac:dyDescent="0.25">
      <c r="A301" s="137" t="s">
        <v>510</v>
      </c>
      <c r="B301" s="133" t="s">
        <v>645</v>
      </c>
      <c r="C301" s="171" t="s">
        <v>128</v>
      </c>
      <c r="D301" s="171" t="s">
        <v>646</v>
      </c>
      <c r="E301" s="297" t="s">
        <v>513</v>
      </c>
      <c r="F301" s="297"/>
      <c r="G301" s="134" t="s">
        <v>197</v>
      </c>
      <c r="H301" s="135">
        <v>1</v>
      </c>
      <c r="I301" s="136">
        <v>4.97</v>
      </c>
      <c r="J301" s="138">
        <v>4.97</v>
      </c>
    </row>
    <row r="302" spans="1:10" x14ac:dyDescent="0.25">
      <c r="A302" s="97"/>
      <c r="B302" s="170"/>
      <c r="C302" s="170"/>
      <c r="D302" s="170"/>
      <c r="E302" s="170" t="s">
        <v>182</v>
      </c>
      <c r="F302" s="98">
        <v>3.52</v>
      </c>
      <c r="G302" s="170" t="s">
        <v>183</v>
      </c>
      <c r="H302" s="98">
        <v>0</v>
      </c>
      <c r="I302" s="170" t="s">
        <v>184</v>
      </c>
      <c r="J302" s="99">
        <v>3.52</v>
      </c>
    </row>
    <row r="303" spans="1:10" x14ac:dyDescent="0.25">
      <c r="A303" s="97"/>
      <c r="B303" s="170"/>
      <c r="C303" s="170"/>
      <c r="D303" s="170"/>
      <c r="E303" s="170" t="s">
        <v>185</v>
      </c>
      <c r="F303" s="98">
        <v>2.61</v>
      </c>
      <c r="G303" s="170"/>
      <c r="H303" s="293" t="s">
        <v>186</v>
      </c>
      <c r="I303" s="293"/>
      <c r="J303" s="99">
        <v>12.61</v>
      </c>
    </row>
    <row r="304" spans="1:10" ht="31.5" customHeight="1" thickBot="1" x14ac:dyDescent="0.3">
      <c r="A304" s="164"/>
      <c r="B304" s="165"/>
      <c r="C304" s="165"/>
      <c r="D304" s="165"/>
      <c r="E304" s="165"/>
      <c r="F304" s="165"/>
      <c r="G304" s="165" t="s">
        <v>187</v>
      </c>
      <c r="H304" s="100" t="s">
        <v>597</v>
      </c>
      <c r="I304" s="165" t="s">
        <v>189</v>
      </c>
      <c r="J304" s="101">
        <v>12.61</v>
      </c>
    </row>
    <row r="305" spans="1:10" ht="0.95" customHeight="1" thickTop="1" x14ac:dyDescent="0.25">
      <c r="A305" s="102"/>
      <c r="B305" s="76"/>
      <c r="C305" s="76"/>
      <c r="D305" s="76"/>
      <c r="E305" s="76"/>
      <c r="F305" s="76"/>
      <c r="G305" s="76"/>
      <c r="H305" s="76"/>
      <c r="I305" s="76"/>
      <c r="J305" s="103"/>
    </row>
    <row r="306" spans="1:10" ht="18" customHeight="1" x14ac:dyDescent="0.25">
      <c r="A306" s="92" t="s">
        <v>277</v>
      </c>
      <c r="B306" s="177" t="s">
        <v>120</v>
      </c>
      <c r="C306" s="176" t="s">
        <v>121</v>
      </c>
      <c r="D306" s="176" t="s">
        <v>3</v>
      </c>
      <c r="E306" s="303" t="s">
        <v>173</v>
      </c>
      <c r="F306" s="303"/>
      <c r="G306" s="70" t="s">
        <v>122</v>
      </c>
      <c r="H306" s="177" t="s">
        <v>123</v>
      </c>
      <c r="I306" s="177" t="s">
        <v>124</v>
      </c>
      <c r="J306" s="178" t="s">
        <v>54</v>
      </c>
    </row>
    <row r="307" spans="1:10" ht="26.1" customHeight="1" x14ac:dyDescent="0.25">
      <c r="A307" s="93" t="s">
        <v>174</v>
      </c>
      <c r="B307" s="63" t="s">
        <v>417</v>
      </c>
      <c r="C307" s="173" t="s">
        <v>128</v>
      </c>
      <c r="D307" s="173" t="s">
        <v>418</v>
      </c>
      <c r="E307" s="299" t="s">
        <v>590</v>
      </c>
      <c r="F307" s="299"/>
      <c r="G307" s="62" t="s">
        <v>197</v>
      </c>
      <c r="H307" s="71">
        <v>1</v>
      </c>
      <c r="I307" s="64">
        <v>12.59</v>
      </c>
      <c r="J307" s="94">
        <v>12.59</v>
      </c>
    </row>
    <row r="308" spans="1:10" ht="24" customHeight="1" x14ac:dyDescent="0.25">
      <c r="A308" s="95" t="s">
        <v>179</v>
      </c>
      <c r="B308" s="72" t="s">
        <v>518</v>
      </c>
      <c r="C308" s="174" t="s">
        <v>128</v>
      </c>
      <c r="D308" s="174" t="s">
        <v>519</v>
      </c>
      <c r="E308" s="300" t="s">
        <v>178</v>
      </c>
      <c r="F308" s="300"/>
      <c r="G308" s="73" t="s">
        <v>107</v>
      </c>
      <c r="H308" s="74">
        <v>4.8099999999999997E-2</v>
      </c>
      <c r="I308" s="75">
        <v>24.94</v>
      </c>
      <c r="J308" s="96">
        <v>1.19</v>
      </c>
    </row>
    <row r="309" spans="1:10" ht="26.1" customHeight="1" x14ac:dyDescent="0.25">
      <c r="A309" s="95" t="s">
        <v>179</v>
      </c>
      <c r="B309" s="72" t="s">
        <v>134</v>
      </c>
      <c r="C309" s="174" t="s">
        <v>128</v>
      </c>
      <c r="D309" s="174" t="s">
        <v>135</v>
      </c>
      <c r="E309" s="300" t="s">
        <v>178</v>
      </c>
      <c r="F309" s="300"/>
      <c r="G309" s="73" t="s">
        <v>107</v>
      </c>
      <c r="H309" s="74">
        <v>0.1525</v>
      </c>
      <c r="I309" s="75">
        <v>31.96</v>
      </c>
      <c r="J309" s="96">
        <v>4.87</v>
      </c>
    </row>
    <row r="310" spans="1:10" ht="26.1" customHeight="1" x14ac:dyDescent="0.25">
      <c r="A310" s="137" t="s">
        <v>510</v>
      </c>
      <c r="B310" s="133" t="s">
        <v>647</v>
      </c>
      <c r="C310" s="171" t="s">
        <v>128</v>
      </c>
      <c r="D310" s="171" t="s">
        <v>648</v>
      </c>
      <c r="E310" s="297" t="s">
        <v>513</v>
      </c>
      <c r="F310" s="297"/>
      <c r="G310" s="134" t="s">
        <v>197</v>
      </c>
      <c r="H310" s="135">
        <v>1</v>
      </c>
      <c r="I310" s="136">
        <v>6.44</v>
      </c>
      <c r="J310" s="138">
        <v>6.44</v>
      </c>
    </row>
    <row r="311" spans="1:10" ht="26.1" customHeight="1" x14ac:dyDescent="0.25">
      <c r="A311" s="137" t="s">
        <v>510</v>
      </c>
      <c r="B311" s="133" t="s">
        <v>267</v>
      </c>
      <c r="C311" s="171" t="s">
        <v>128</v>
      </c>
      <c r="D311" s="171" t="s">
        <v>268</v>
      </c>
      <c r="E311" s="297" t="s">
        <v>513</v>
      </c>
      <c r="F311" s="297"/>
      <c r="G311" s="134" t="s">
        <v>197</v>
      </c>
      <c r="H311" s="135">
        <v>2.1000000000000001E-2</v>
      </c>
      <c r="I311" s="136">
        <v>4.5</v>
      </c>
      <c r="J311" s="138">
        <v>0.09</v>
      </c>
    </row>
    <row r="312" spans="1:10" x14ac:dyDescent="0.25">
      <c r="A312" s="97"/>
      <c r="B312" s="170"/>
      <c r="C312" s="170"/>
      <c r="D312" s="170"/>
      <c r="E312" s="170" t="s">
        <v>182</v>
      </c>
      <c r="F312" s="98">
        <v>4.3499999999999996</v>
      </c>
      <c r="G312" s="170" t="s">
        <v>183</v>
      </c>
      <c r="H312" s="98">
        <v>0</v>
      </c>
      <c r="I312" s="170" t="s">
        <v>184</v>
      </c>
      <c r="J312" s="99">
        <v>4.3499999999999996</v>
      </c>
    </row>
    <row r="313" spans="1:10" x14ac:dyDescent="0.25">
      <c r="A313" s="97"/>
      <c r="B313" s="170"/>
      <c r="C313" s="170"/>
      <c r="D313" s="170"/>
      <c r="E313" s="170" t="s">
        <v>185</v>
      </c>
      <c r="F313" s="98">
        <v>3.29</v>
      </c>
      <c r="G313" s="170"/>
      <c r="H313" s="293" t="s">
        <v>186</v>
      </c>
      <c r="I313" s="293"/>
      <c r="J313" s="99">
        <v>15.88</v>
      </c>
    </row>
    <row r="314" spans="1:10" ht="27" customHeight="1" thickBot="1" x14ac:dyDescent="0.3">
      <c r="A314" s="164"/>
      <c r="B314" s="165"/>
      <c r="C314" s="165"/>
      <c r="D314" s="165"/>
      <c r="E314" s="165"/>
      <c r="F314" s="165"/>
      <c r="G314" s="165" t="s">
        <v>187</v>
      </c>
      <c r="H314" s="100" t="s">
        <v>597</v>
      </c>
      <c r="I314" s="165" t="s">
        <v>189</v>
      </c>
      <c r="J314" s="101">
        <v>15.88</v>
      </c>
    </row>
    <row r="315" spans="1:10" ht="0.95" customHeight="1" thickTop="1" x14ac:dyDescent="0.25">
      <c r="A315" s="102"/>
      <c r="B315" s="76"/>
      <c r="C315" s="76"/>
      <c r="D315" s="76"/>
      <c r="E315" s="76"/>
      <c r="F315" s="76"/>
      <c r="G315" s="76"/>
      <c r="H315" s="76"/>
      <c r="I315" s="76"/>
      <c r="J315" s="103"/>
    </row>
    <row r="316" spans="1:10" ht="18" customHeight="1" x14ac:dyDescent="0.25">
      <c r="A316" s="92" t="s">
        <v>281</v>
      </c>
      <c r="B316" s="177" t="s">
        <v>120</v>
      </c>
      <c r="C316" s="176" t="s">
        <v>121</v>
      </c>
      <c r="D316" s="176" t="s">
        <v>3</v>
      </c>
      <c r="E316" s="303" t="s">
        <v>173</v>
      </c>
      <c r="F316" s="303"/>
      <c r="G316" s="70" t="s">
        <v>122</v>
      </c>
      <c r="H316" s="177" t="s">
        <v>123</v>
      </c>
      <c r="I316" s="177" t="s">
        <v>124</v>
      </c>
      <c r="J316" s="178" t="s">
        <v>54</v>
      </c>
    </row>
    <row r="317" spans="1:10" ht="39" customHeight="1" x14ac:dyDescent="0.25">
      <c r="A317" s="93" t="s">
        <v>174</v>
      </c>
      <c r="B317" s="63" t="s">
        <v>419</v>
      </c>
      <c r="C317" s="173" t="s">
        <v>128</v>
      </c>
      <c r="D317" s="173" t="s">
        <v>420</v>
      </c>
      <c r="E317" s="299" t="s">
        <v>571</v>
      </c>
      <c r="F317" s="299"/>
      <c r="G317" s="62" t="s">
        <v>197</v>
      </c>
      <c r="H317" s="71">
        <v>1</v>
      </c>
      <c r="I317" s="64">
        <v>19.59</v>
      </c>
      <c r="J317" s="94">
        <v>19.59</v>
      </c>
    </row>
    <row r="318" spans="1:10" ht="26.1" customHeight="1" x14ac:dyDescent="0.25">
      <c r="A318" s="95" t="s">
        <v>179</v>
      </c>
      <c r="B318" s="72" t="s">
        <v>146</v>
      </c>
      <c r="C318" s="174" t="s">
        <v>128</v>
      </c>
      <c r="D318" s="174" t="s">
        <v>147</v>
      </c>
      <c r="E318" s="300" t="s">
        <v>178</v>
      </c>
      <c r="F318" s="300"/>
      <c r="G318" s="73" t="s">
        <v>107</v>
      </c>
      <c r="H318" s="74">
        <v>5.5156200000000002E-2</v>
      </c>
      <c r="I318" s="75">
        <v>26.26</v>
      </c>
      <c r="J318" s="96">
        <v>1.44</v>
      </c>
    </row>
    <row r="319" spans="1:10" ht="24" customHeight="1" x14ac:dyDescent="0.25">
      <c r="A319" s="95" t="s">
        <v>179</v>
      </c>
      <c r="B319" s="72" t="s">
        <v>143</v>
      </c>
      <c r="C319" s="174" t="s">
        <v>128</v>
      </c>
      <c r="D319" s="174" t="s">
        <v>144</v>
      </c>
      <c r="E319" s="300" t="s">
        <v>178</v>
      </c>
      <c r="F319" s="300"/>
      <c r="G319" s="73" t="s">
        <v>107</v>
      </c>
      <c r="H319" s="74">
        <v>0.17649999999999999</v>
      </c>
      <c r="I319" s="75">
        <v>33.090000000000003</v>
      </c>
      <c r="J319" s="96">
        <v>5.84</v>
      </c>
    </row>
    <row r="320" spans="1:10" ht="26.1" customHeight="1" x14ac:dyDescent="0.25">
      <c r="A320" s="137" t="s">
        <v>510</v>
      </c>
      <c r="B320" s="133" t="s">
        <v>649</v>
      </c>
      <c r="C320" s="171" t="s">
        <v>128</v>
      </c>
      <c r="D320" s="171" t="s">
        <v>650</v>
      </c>
      <c r="E320" s="297" t="s">
        <v>513</v>
      </c>
      <c r="F320" s="297"/>
      <c r="G320" s="134" t="s">
        <v>197</v>
      </c>
      <c r="H320" s="135">
        <v>1</v>
      </c>
      <c r="I320" s="136">
        <v>12.31</v>
      </c>
      <c r="J320" s="138">
        <v>12.31</v>
      </c>
    </row>
    <row r="321" spans="1:10" x14ac:dyDescent="0.25">
      <c r="A321" s="97"/>
      <c r="B321" s="170"/>
      <c r="C321" s="170"/>
      <c r="D321" s="170"/>
      <c r="E321" s="170" t="s">
        <v>182</v>
      </c>
      <c r="F321" s="98">
        <v>5.17</v>
      </c>
      <c r="G321" s="170" t="s">
        <v>183</v>
      </c>
      <c r="H321" s="98">
        <v>0</v>
      </c>
      <c r="I321" s="170" t="s">
        <v>184</v>
      </c>
      <c r="J321" s="99">
        <v>5.17</v>
      </c>
    </row>
    <row r="322" spans="1:10" x14ac:dyDescent="0.25">
      <c r="A322" s="97"/>
      <c r="B322" s="170"/>
      <c r="C322" s="170"/>
      <c r="D322" s="170"/>
      <c r="E322" s="170" t="s">
        <v>185</v>
      </c>
      <c r="F322" s="98">
        <v>5.13</v>
      </c>
      <c r="G322" s="170"/>
      <c r="H322" s="293" t="s">
        <v>186</v>
      </c>
      <c r="I322" s="293"/>
      <c r="J322" s="99">
        <v>24.72</v>
      </c>
    </row>
    <row r="323" spans="1:10" ht="30.75" customHeight="1" thickBot="1" x14ac:dyDescent="0.3">
      <c r="A323" s="164"/>
      <c r="B323" s="165"/>
      <c r="C323" s="165"/>
      <c r="D323" s="165"/>
      <c r="E323" s="165"/>
      <c r="F323" s="165"/>
      <c r="G323" s="165" t="s">
        <v>187</v>
      </c>
      <c r="H323" s="100" t="s">
        <v>584</v>
      </c>
      <c r="I323" s="165" t="s">
        <v>189</v>
      </c>
      <c r="J323" s="101">
        <v>49.44</v>
      </c>
    </row>
    <row r="324" spans="1:10" ht="0.95" customHeight="1" thickTop="1" x14ac:dyDescent="0.25">
      <c r="A324" s="102"/>
      <c r="B324" s="76"/>
      <c r="C324" s="76"/>
      <c r="D324" s="76"/>
      <c r="E324" s="76"/>
      <c r="F324" s="76"/>
      <c r="G324" s="76"/>
      <c r="H324" s="76"/>
      <c r="I324" s="76"/>
      <c r="J324" s="103"/>
    </row>
    <row r="325" spans="1:10" ht="18" customHeight="1" x14ac:dyDescent="0.25">
      <c r="A325" s="92" t="s">
        <v>284</v>
      </c>
      <c r="B325" s="177" t="s">
        <v>120</v>
      </c>
      <c r="C325" s="176" t="s">
        <v>121</v>
      </c>
      <c r="D325" s="176" t="s">
        <v>3</v>
      </c>
      <c r="E325" s="303" t="s">
        <v>173</v>
      </c>
      <c r="F325" s="303"/>
      <c r="G325" s="70" t="s">
        <v>122</v>
      </c>
      <c r="H325" s="177" t="s">
        <v>123</v>
      </c>
      <c r="I325" s="177" t="s">
        <v>124</v>
      </c>
      <c r="J325" s="178" t="s">
        <v>54</v>
      </c>
    </row>
    <row r="326" spans="1:10" ht="39" customHeight="1" x14ac:dyDescent="0.25">
      <c r="A326" s="93" t="s">
        <v>174</v>
      </c>
      <c r="B326" s="63" t="s">
        <v>421</v>
      </c>
      <c r="C326" s="173" t="s">
        <v>128</v>
      </c>
      <c r="D326" s="173" t="s">
        <v>422</v>
      </c>
      <c r="E326" s="299" t="s">
        <v>590</v>
      </c>
      <c r="F326" s="299"/>
      <c r="G326" s="62" t="s">
        <v>250</v>
      </c>
      <c r="H326" s="71">
        <v>1</v>
      </c>
      <c r="I326" s="64">
        <v>29.64</v>
      </c>
      <c r="J326" s="94">
        <v>29.64</v>
      </c>
    </row>
    <row r="327" spans="1:10" ht="26.1" customHeight="1" x14ac:dyDescent="0.25">
      <c r="A327" s="95" t="s">
        <v>179</v>
      </c>
      <c r="B327" s="72" t="s">
        <v>134</v>
      </c>
      <c r="C327" s="174" t="s">
        <v>128</v>
      </c>
      <c r="D327" s="174" t="s">
        <v>135</v>
      </c>
      <c r="E327" s="300" t="s">
        <v>178</v>
      </c>
      <c r="F327" s="300"/>
      <c r="G327" s="73" t="s">
        <v>107</v>
      </c>
      <c r="H327" s="74">
        <v>0.31819999999999998</v>
      </c>
      <c r="I327" s="75">
        <v>31.96</v>
      </c>
      <c r="J327" s="96">
        <v>10.16</v>
      </c>
    </row>
    <row r="328" spans="1:10" ht="26.1" customHeight="1" x14ac:dyDescent="0.25">
      <c r="A328" s="95" t="s">
        <v>179</v>
      </c>
      <c r="B328" s="72" t="s">
        <v>591</v>
      </c>
      <c r="C328" s="174" t="s">
        <v>128</v>
      </c>
      <c r="D328" s="174" t="s">
        <v>592</v>
      </c>
      <c r="E328" s="300" t="s">
        <v>178</v>
      </c>
      <c r="F328" s="300"/>
      <c r="G328" s="73" t="s">
        <v>107</v>
      </c>
      <c r="H328" s="74">
        <v>0.31819999999999998</v>
      </c>
      <c r="I328" s="75">
        <v>25.26</v>
      </c>
      <c r="J328" s="96">
        <v>8.0299999999999994</v>
      </c>
    </row>
    <row r="329" spans="1:10" ht="26.1" customHeight="1" x14ac:dyDescent="0.25">
      <c r="A329" s="137" t="s">
        <v>510</v>
      </c>
      <c r="B329" s="133" t="s">
        <v>651</v>
      </c>
      <c r="C329" s="171" t="s">
        <v>128</v>
      </c>
      <c r="D329" s="171" t="s">
        <v>652</v>
      </c>
      <c r="E329" s="297" t="s">
        <v>513</v>
      </c>
      <c r="F329" s="297"/>
      <c r="G329" s="134" t="s">
        <v>250</v>
      </c>
      <c r="H329" s="135">
        <v>1.0548999999999999</v>
      </c>
      <c r="I329" s="136">
        <v>10.82</v>
      </c>
      <c r="J329" s="138">
        <v>11.41</v>
      </c>
    </row>
    <row r="330" spans="1:10" ht="24" customHeight="1" x14ac:dyDescent="0.25">
      <c r="A330" s="137" t="s">
        <v>510</v>
      </c>
      <c r="B330" s="133" t="s">
        <v>608</v>
      </c>
      <c r="C330" s="171" t="s">
        <v>128</v>
      </c>
      <c r="D330" s="171" t="s">
        <v>609</v>
      </c>
      <c r="E330" s="297" t="s">
        <v>513</v>
      </c>
      <c r="F330" s="297"/>
      <c r="G330" s="134" t="s">
        <v>197</v>
      </c>
      <c r="H330" s="135">
        <v>1.77E-2</v>
      </c>
      <c r="I330" s="136">
        <v>2.3199999999999998</v>
      </c>
      <c r="J330" s="138">
        <v>0.04</v>
      </c>
    </row>
    <row r="331" spans="1:10" x14ac:dyDescent="0.25">
      <c r="A331" s="97"/>
      <c r="B331" s="170"/>
      <c r="C331" s="170"/>
      <c r="D331" s="170"/>
      <c r="E331" s="170" t="s">
        <v>182</v>
      </c>
      <c r="F331" s="98">
        <v>12.85</v>
      </c>
      <c r="G331" s="170" t="s">
        <v>183</v>
      </c>
      <c r="H331" s="98">
        <v>0</v>
      </c>
      <c r="I331" s="170" t="s">
        <v>184</v>
      </c>
      <c r="J331" s="99">
        <v>12.85</v>
      </c>
    </row>
    <row r="332" spans="1:10" x14ac:dyDescent="0.25">
      <c r="A332" s="97"/>
      <c r="B332" s="170"/>
      <c r="C332" s="170"/>
      <c r="D332" s="170"/>
      <c r="E332" s="170" t="s">
        <v>185</v>
      </c>
      <c r="F332" s="98">
        <v>7.76</v>
      </c>
      <c r="G332" s="170"/>
      <c r="H332" s="293" t="s">
        <v>186</v>
      </c>
      <c r="I332" s="293"/>
      <c r="J332" s="99">
        <v>37.4</v>
      </c>
    </row>
    <row r="333" spans="1:10" ht="27" customHeight="1" thickBot="1" x14ac:dyDescent="0.3">
      <c r="A333" s="164"/>
      <c r="B333" s="165"/>
      <c r="C333" s="165"/>
      <c r="D333" s="165"/>
      <c r="E333" s="165"/>
      <c r="F333" s="165"/>
      <c r="G333" s="165" t="s">
        <v>187</v>
      </c>
      <c r="H333" s="100" t="s">
        <v>563</v>
      </c>
      <c r="I333" s="165" t="s">
        <v>189</v>
      </c>
      <c r="J333" s="101">
        <v>187</v>
      </c>
    </row>
    <row r="334" spans="1:10" ht="0.95" customHeight="1" thickTop="1" x14ac:dyDescent="0.25">
      <c r="A334" s="102"/>
      <c r="B334" s="76"/>
      <c r="C334" s="76"/>
      <c r="D334" s="76"/>
      <c r="E334" s="76"/>
      <c r="F334" s="76"/>
      <c r="G334" s="76"/>
      <c r="H334" s="76"/>
      <c r="I334" s="76"/>
      <c r="J334" s="103"/>
    </row>
    <row r="335" spans="1:10" ht="18" customHeight="1" x14ac:dyDescent="0.25">
      <c r="A335" s="92" t="s">
        <v>287</v>
      </c>
      <c r="B335" s="177" t="s">
        <v>120</v>
      </c>
      <c r="C335" s="176" t="s">
        <v>121</v>
      </c>
      <c r="D335" s="176" t="s">
        <v>3</v>
      </c>
      <c r="E335" s="303" t="s">
        <v>173</v>
      </c>
      <c r="F335" s="303"/>
      <c r="G335" s="70" t="s">
        <v>122</v>
      </c>
      <c r="H335" s="177" t="s">
        <v>123</v>
      </c>
      <c r="I335" s="177" t="s">
        <v>124</v>
      </c>
      <c r="J335" s="178" t="s">
        <v>54</v>
      </c>
    </row>
    <row r="336" spans="1:10" ht="26.1" customHeight="1" x14ac:dyDescent="0.25">
      <c r="A336" s="93" t="s">
        <v>174</v>
      </c>
      <c r="B336" s="63" t="s">
        <v>423</v>
      </c>
      <c r="C336" s="173" t="s">
        <v>128</v>
      </c>
      <c r="D336" s="173" t="s">
        <v>424</v>
      </c>
      <c r="E336" s="299" t="s">
        <v>590</v>
      </c>
      <c r="F336" s="299"/>
      <c r="G336" s="62" t="s">
        <v>197</v>
      </c>
      <c r="H336" s="71">
        <v>1</v>
      </c>
      <c r="I336" s="64">
        <v>11.95</v>
      </c>
      <c r="J336" s="94">
        <v>11.95</v>
      </c>
    </row>
    <row r="337" spans="1:10" ht="24" customHeight="1" x14ac:dyDescent="0.25">
      <c r="A337" s="95" t="s">
        <v>179</v>
      </c>
      <c r="B337" s="72" t="s">
        <v>518</v>
      </c>
      <c r="C337" s="174" t="s">
        <v>128</v>
      </c>
      <c r="D337" s="174" t="s">
        <v>519</v>
      </c>
      <c r="E337" s="300" t="s">
        <v>178</v>
      </c>
      <c r="F337" s="300"/>
      <c r="G337" s="73" t="s">
        <v>107</v>
      </c>
      <c r="H337" s="74">
        <v>2.6599999999999999E-2</v>
      </c>
      <c r="I337" s="75">
        <v>24.94</v>
      </c>
      <c r="J337" s="96">
        <v>0.66</v>
      </c>
    </row>
    <row r="338" spans="1:10" ht="26.1" customHeight="1" x14ac:dyDescent="0.25">
      <c r="A338" s="95" t="s">
        <v>179</v>
      </c>
      <c r="B338" s="72" t="s">
        <v>134</v>
      </c>
      <c r="C338" s="174" t="s">
        <v>128</v>
      </c>
      <c r="D338" s="174" t="s">
        <v>135</v>
      </c>
      <c r="E338" s="300" t="s">
        <v>178</v>
      </c>
      <c r="F338" s="300"/>
      <c r="G338" s="73" t="s">
        <v>107</v>
      </c>
      <c r="H338" s="74">
        <v>8.4500000000000006E-2</v>
      </c>
      <c r="I338" s="75">
        <v>31.96</v>
      </c>
      <c r="J338" s="96">
        <v>2.7</v>
      </c>
    </row>
    <row r="339" spans="1:10" ht="26.1" customHeight="1" x14ac:dyDescent="0.25">
      <c r="A339" s="137" t="s">
        <v>510</v>
      </c>
      <c r="B339" s="133" t="s">
        <v>267</v>
      </c>
      <c r="C339" s="171" t="s">
        <v>128</v>
      </c>
      <c r="D339" s="171" t="s">
        <v>268</v>
      </c>
      <c r="E339" s="297" t="s">
        <v>513</v>
      </c>
      <c r="F339" s="297"/>
      <c r="G339" s="134" t="s">
        <v>197</v>
      </c>
      <c r="H339" s="135">
        <v>3.32E-2</v>
      </c>
      <c r="I339" s="136">
        <v>4.5</v>
      </c>
      <c r="J339" s="138">
        <v>0.14000000000000001</v>
      </c>
    </row>
    <row r="340" spans="1:10" ht="39" customHeight="1" x14ac:dyDescent="0.25">
      <c r="A340" s="137" t="s">
        <v>510</v>
      </c>
      <c r="B340" s="133" t="s">
        <v>653</v>
      </c>
      <c r="C340" s="171" t="s">
        <v>128</v>
      </c>
      <c r="D340" s="171" t="s">
        <v>654</v>
      </c>
      <c r="E340" s="297" t="s">
        <v>513</v>
      </c>
      <c r="F340" s="297"/>
      <c r="G340" s="134" t="s">
        <v>197</v>
      </c>
      <c r="H340" s="135">
        <v>1</v>
      </c>
      <c r="I340" s="136">
        <v>8.4499999999999993</v>
      </c>
      <c r="J340" s="138">
        <v>8.4499999999999993</v>
      </c>
    </row>
    <row r="341" spans="1:10" x14ac:dyDescent="0.25">
      <c r="A341" s="97"/>
      <c r="B341" s="170"/>
      <c r="C341" s="170"/>
      <c r="D341" s="170"/>
      <c r="E341" s="170" t="s">
        <v>182</v>
      </c>
      <c r="F341" s="98">
        <v>2.41</v>
      </c>
      <c r="G341" s="170" t="s">
        <v>183</v>
      </c>
      <c r="H341" s="98">
        <v>0</v>
      </c>
      <c r="I341" s="170" t="s">
        <v>184</v>
      </c>
      <c r="J341" s="99">
        <v>2.41</v>
      </c>
    </row>
    <row r="342" spans="1:10" x14ac:dyDescent="0.25">
      <c r="A342" s="97"/>
      <c r="B342" s="170"/>
      <c r="C342" s="170"/>
      <c r="D342" s="170"/>
      <c r="E342" s="170" t="s">
        <v>185</v>
      </c>
      <c r="F342" s="98">
        <v>3.12</v>
      </c>
      <c r="G342" s="170"/>
      <c r="H342" s="293" t="s">
        <v>186</v>
      </c>
      <c r="I342" s="293"/>
      <c r="J342" s="99">
        <v>15.07</v>
      </c>
    </row>
    <row r="343" spans="1:10" ht="29.25" customHeight="1" thickBot="1" x14ac:dyDescent="0.3">
      <c r="A343" s="164"/>
      <c r="B343" s="165"/>
      <c r="C343" s="165"/>
      <c r="D343" s="165"/>
      <c r="E343" s="165"/>
      <c r="F343" s="165"/>
      <c r="G343" s="165" t="s">
        <v>187</v>
      </c>
      <c r="H343" s="100" t="s">
        <v>584</v>
      </c>
      <c r="I343" s="165" t="s">
        <v>189</v>
      </c>
      <c r="J343" s="101">
        <v>30.14</v>
      </c>
    </row>
    <row r="344" spans="1:10" ht="0.95" customHeight="1" thickTop="1" x14ac:dyDescent="0.25">
      <c r="A344" s="102"/>
      <c r="B344" s="76"/>
      <c r="C344" s="76"/>
      <c r="D344" s="76"/>
      <c r="E344" s="76"/>
      <c r="F344" s="76"/>
      <c r="G344" s="76"/>
      <c r="H344" s="76"/>
      <c r="I344" s="76"/>
      <c r="J344" s="103"/>
    </row>
    <row r="345" spans="1:10" ht="18" customHeight="1" x14ac:dyDescent="0.25">
      <c r="A345" s="92" t="s">
        <v>292</v>
      </c>
      <c r="B345" s="177" t="s">
        <v>120</v>
      </c>
      <c r="C345" s="176" t="s">
        <v>121</v>
      </c>
      <c r="D345" s="176" t="s">
        <v>3</v>
      </c>
      <c r="E345" s="303" t="s">
        <v>173</v>
      </c>
      <c r="F345" s="303"/>
      <c r="G345" s="70" t="s">
        <v>122</v>
      </c>
      <c r="H345" s="177" t="s">
        <v>123</v>
      </c>
      <c r="I345" s="177" t="s">
        <v>124</v>
      </c>
      <c r="J345" s="178" t="s">
        <v>54</v>
      </c>
    </row>
    <row r="346" spans="1:10" ht="26.1" customHeight="1" x14ac:dyDescent="0.25">
      <c r="A346" s="93" t="s">
        <v>174</v>
      </c>
      <c r="B346" s="63" t="s">
        <v>425</v>
      </c>
      <c r="C346" s="173" t="s">
        <v>128</v>
      </c>
      <c r="D346" s="173" t="s">
        <v>426</v>
      </c>
      <c r="E346" s="299" t="s">
        <v>612</v>
      </c>
      <c r="F346" s="299"/>
      <c r="G346" s="62" t="s">
        <v>197</v>
      </c>
      <c r="H346" s="71">
        <v>1</v>
      </c>
      <c r="I346" s="64">
        <v>257.26</v>
      </c>
      <c r="J346" s="94">
        <v>257.26</v>
      </c>
    </row>
    <row r="347" spans="1:10" ht="24" customHeight="1" x14ac:dyDescent="0.25">
      <c r="A347" s="95" t="s">
        <v>179</v>
      </c>
      <c r="B347" s="72" t="s">
        <v>518</v>
      </c>
      <c r="C347" s="174" t="s">
        <v>128</v>
      </c>
      <c r="D347" s="174" t="s">
        <v>519</v>
      </c>
      <c r="E347" s="300" t="s">
        <v>178</v>
      </c>
      <c r="F347" s="300"/>
      <c r="G347" s="73" t="s">
        <v>107</v>
      </c>
      <c r="H347" s="74">
        <v>1.089</v>
      </c>
      <c r="I347" s="75">
        <v>24.94</v>
      </c>
      <c r="J347" s="96">
        <v>27.15</v>
      </c>
    </row>
    <row r="348" spans="1:10" ht="26.1" customHeight="1" x14ac:dyDescent="0.25">
      <c r="A348" s="95" t="s">
        <v>179</v>
      </c>
      <c r="B348" s="72" t="s">
        <v>613</v>
      </c>
      <c r="C348" s="174" t="s">
        <v>128</v>
      </c>
      <c r="D348" s="174" t="s">
        <v>614</v>
      </c>
      <c r="E348" s="300" t="s">
        <v>178</v>
      </c>
      <c r="F348" s="300"/>
      <c r="G348" s="73" t="s">
        <v>107</v>
      </c>
      <c r="H348" s="74">
        <v>2.177</v>
      </c>
      <c r="I348" s="75">
        <v>30.93</v>
      </c>
      <c r="J348" s="96">
        <v>67.33</v>
      </c>
    </row>
    <row r="349" spans="1:10" ht="39" customHeight="1" x14ac:dyDescent="0.25">
      <c r="A349" s="137" t="s">
        <v>510</v>
      </c>
      <c r="B349" s="133" t="s">
        <v>600</v>
      </c>
      <c r="C349" s="171" t="s">
        <v>128</v>
      </c>
      <c r="D349" s="171" t="s">
        <v>601</v>
      </c>
      <c r="E349" s="297" t="s">
        <v>513</v>
      </c>
      <c r="F349" s="297"/>
      <c r="G349" s="134" t="s">
        <v>197</v>
      </c>
      <c r="H349" s="135">
        <v>8.8000000000000007</v>
      </c>
      <c r="I349" s="136">
        <v>1.1599999999999999</v>
      </c>
      <c r="J349" s="138">
        <v>10.199999999999999</v>
      </c>
    </row>
    <row r="350" spans="1:10" ht="65.099999999999994" customHeight="1" x14ac:dyDescent="0.25">
      <c r="A350" s="137" t="s">
        <v>510</v>
      </c>
      <c r="B350" s="133" t="s">
        <v>655</v>
      </c>
      <c r="C350" s="171" t="s">
        <v>128</v>
      </c>
      <c r="D350" s="171" t="s">
        <v>656</v>
      </c>
      <c r="E350" s="297" t="s">
        <v>513</v>
      </c>
      <c r="F350" s="297"/>
      <c r="G350" s="134" t="s">
        <v>657</v>
      </c>
      <c r="H350" s="135">
        <v>0.82399999999999995</v>
      </c>
      <c r="I350" s="136">
        <v>185.18</v>
      </c>
      <c r="J350" s="138">
        <v>152.58000000000001</v>
      </c>
    </row>
    <row r="351" spans="1:10" x14ac:dyDescent="0.25">
      <c r="A351" s="97"/>
      <c r="B351" s="170"/>
      <c r="C351" s="170"/>
      <c r="D351" s="170"/>
      <c r="E351" s="170" t="s">
        <v>182</v>
      </c>
      <c r="F351" s="98">
        <v>65.510000000000005</v>
      </c>
      <c r="G351" s="170" t="s">
        <v>183</v>
      </c>
      <c r="H351" s="98">
        <v>0</v>
      </c>
      <c r="I351" s="170" t="s">
        <v>184</v>
      </c>
      <c r="J351" s="99">
        <v>65.510000000000005</v>
      </c>
    </row>
    <row r="352" spans="1:10" x14ac:dyDescent="0.25">
      <c r="A352" s="97"/>
      <c r="B352" s="170"/>
      <c r="C352" s="170"/>
      <c r="D352" s="170"/>
      <c r="E352" s="170" t="s">
        <v>185</v>
      </c>
      <c r="F352" s="98">
        <v>67.37</v>
      </c>
      <c r="G352" s="170"/>
      <c r="H352" s="293" t="s">
        <v>186</v>
      </c>
      <c r="I352" s="293"/>
      <c r="J352" s="99">
        <v>324.63</v>
      </c>
    </row>
    <row r="353" spans="1:10" ht="27.75" customHeight="1" thickBot="1" x14ac:dyDescent="0.3">
      <c r="A353" s="164"/>
      <c r="B353" s="165"/>
      <c r="C353" s="165"/>
      <c r="D353" s="165"/>
      <c r="E353" s="165"/>
      <c r="F353" s="165"/>
      <c r="G353" s="165" t="s">
        <v>187</v>
      </c>
      <c r="H353" s="100" t="s">
        <v>597</v>
      </c>
      <c r="I353" s="165" t="s">
        <v>189</v>
      </c>
      <c r="J353" s="101">
        <v>324.63</v>
      </c>
    </row>
    <row r="354" spans="1:10" ht="0.95" customHeight="1" thickTop="1" x14ac:dyDescent="0.25">
      <c r="A354" s="102"/>
      <c r="B354" s="76"/>
      <c r="C354" s="76"/>
      <c r="D354" s="76"/>
      <c r="E354" s="76"/>
      <c r="F354" s="76"/>
      <c r="G354" s="76"/>
      <c r="H354" s="76"/>
      <c r="I354" s="76"/>
      <c r="J354" s="103"/>
    </row>
    <row r="355" spans="1:10" ht="18" customHeight="1" x14ac:dyDescent="0.25">
      <c r="A355" s="92" t="s">
        <v>296</v>
      </c>
      <c r="B355" s="177" t="s">
        <v>120</v>
      </c>
      <c r="C355" s="176" t="s">
        <v>121</v>
      </c>
      <c r="D355" s="176" t="s">
        <v>3</v>
      </c>
      <c r="E355" s="303" t="s">
        <v>173</v>
      </c>
      <c r="F355" s="303"/>
      <c r="G355" s="70" t="s">
        <v>122</v>
      </c>
      <c r="H355" s="177" t="s">
        <v>123</v>
      </c>
      <c r="I355" s="177" t="s">
        <v>124</v>
      </c>
      <c r="J355" s="178" t="s">
        <v>54</v>
      </c>
    </row>
    <row r="356" spans="1:10" ht="39" customHeight="1" x14ac:dyDescent="0.25">
      <c r="A356" s="93" t="s">
        <v>174</v>
      </c>
      <c r="B356" s="63" t="s">
        <v>427</v>
      </c>
      <c r="C356" s="173" t="s">
        <v>128</v>
      </c>
      <c r="D356" s="173" t="s">
        <v>428</v>
      </c>
      <c r="E356" s="299" t="s">
        <v>590</v>
      </c>
      <c r="F356" s="299"/>
      <c r="G356" s="62" t="s">
        <v>197</v>
      </c>
      <c r="H356" s="71">
        <v>1</v>
      </c>
      <c r="I356" s="64">
        <v>10.71</v>
      </c>
      <c r="J356" s="94">
        <v>10.71</v>
      </c>
    </row>
    <row r="357" spans="1:10" ht="26.1" customHeight="1" x14ac:dyDescent="0.25">
      <c r="A357" s="95" t="s">
        <v>179</v>
      </c>
      <c r="B357" s="72" t="s">
        <v>134</v>
      </c>
      <c r="C357" s="174" t="s">
        <v>128</v>
      </c>
      <c r="D357" s="174" t="s">
        <v>135</v>
      </c>
      <c r="E357" s="300" t="s">
        <v>178</v>
      </c>
      <c r="F357" s="300"/>
      <c r="G357" s="73" t="s">
        <v>107</v>
      </c>
      <c r="H357" s="74">
        <v>0.152</v>
      </c>
      <c r="I357" s="75">
        <v>31.96</v>
      </c>
      <c r="J357" s="96">
        <v>4.8499999999999996</v>
      </c>
    </row>
    <row r="358" spans="1:10" ht="26.1" customHeight="1" x14ac:dyDescent="0.25">
      <c r="A358" s="95" t="s">
        <v>179</v>
      </c>
      <c r="B358" s="72" t="s">
        <v>591</v>
      </c>
      <c r="C358" s="174" t="s">
        <v>128</v>
      </c>
      <c r="D358" s="174" t="s">
        <v>592</v>
      </c>
      <c r="E358" s="300" t="s">
        <v>178</v>
      </c>
      <c r="F358" s="300"/>
      <c r="G358" s="73" t="s">
        <v>107</v>
      </c>
      <c r="H358" s="74">
        <v>0.152</v>
      </c>
      <c r="I358" s="75">
        <v>25.26</v>
      </c>
      <c r="J358" s="96">
        <v>3.83</v>
      </c>
    </row>
    <row r="359" spans="1:10" ht="24" customHeight="1" x14ac:dyDescent="0.25">
      <c r="A359" s="137" t="s">
        <v>510</v>
      </c>
      <c r="B359" s="133" t="s">
        <v>639</v>
      </c>
      <c r="C359" s="171" t="s">
        <v>128</v>
      </c>
      <c r="D359" s="171" t="s">
        <v>640</v>
      </c>
      <c r="E359" s="297" t="s">
        <v>513</v>
      </c>
      <c r="F359" s="297"/>
      <c r="G359" s="134" t="s">
        <v>197</v>
      </c>
      <c r="H359" s="135">
        <v>7.1000000000000004E-3</v>
      </c>
      <c r="I359" s="136">
        <v>73.319999999999993</v>
      </c>
      <c r="J359" s="138">
        <v>0.52</v>
      </c>
    </row>
    <row r="360" spans="1:10" ht="26.1" customHeight="1" x14ac:dyDescent="0.25">
      <c r="A360" s="137" t="s">
        <v>510</v>
      </c>
      <c r="B360" s="133" t="s">
        <v>637</v>
      </c>
      <c r="C360" s="171" t="s">
        <v>128</v>
      </c>
      <c r="D360" s="171" t="s">
        <v>638</v>
      </c>
      <c r="E360" s="297" t="s">
        <v>513</v>
      </c>
      <c r="F360" s="297"/>
      <c r="G360" s="134" t="s">
        <v>197</v>
      </c>
      <c r="H360" s="135">
        <v>8.0000000000000002E-3</v>
      </c>
      <c r="I360" s="136">
        <v>83.07</v>
      </c>
      <c r="J360" s="138">
        <v>0.66</v>
      </c>
    </row>
    <row r="361" spans="1:10" ht="24" customHeight="1" x14ac:dyDescent="0.25">
      <c r="A361" s="137" t="s">
        <v>510</v>
      </c>
      <c r="B361" s="133" t="s">
        <v>608</v>
      </c>
      <c r="C361" s="171" t="s">
        <v>128</v>
      </c>
      <c r="D361" s="171" t="s">
        <v>609</v>
      </c>
      <c r="E361" s="297" t="s">
        <v>513</v>
      </c>
      <c r="F361" s="297"/>
      <c r="G361" s="134" t="s">
        <v>197</v>
      </c>
      <c r="H361" s="135">
        <v>3.3799999999999997E-2</v>
      </c>
      <c r="I361" s="136">
        <v>2.3199999999999998</v>
      </c>
      <c r="J361" s="138">
        <v>7.0000000000000007E-2</v>
      </c>
    </row>
    <row r="362" spans="1:10" ht="26.1" customHeight="1" x14ac:dyDescent="0.25">
      <c r="A362" s="137" t="s">
        <v>510</v>
      </c>
      <c r="B362" s="133" t="s">
        <v>658</v>
      </c>
      <c r="C362" s="171" t="s">
        <v>128</v>
      </c>
      <c r="D362" s="171" t="s">
        <v>659</v>
      </c>
      <c r="E362" s="297" t="s">
        <v>513</v>
      </c>
      <c r="F362" s="297"/>
      <c r="G362" s="134" t="s">
        <v>197</v>
      </c>
      <c r="H362" s="135">
        <v>1</v>
      </c>
      <c r="I362" s="136">
        <v>0.78</v>
      </c>
      <c r="J362" s="138">
        <v>0.78</v>
      </c>
    </row>
    <row r="363" spans="1:10" x14ac:dyDescent="0.25">
      <c r="A363" s="97"/>
      <c r="B363" s="170"/>
      <c r="C363" s="170"/>
      <c r="D363" s="170"/>
      <c r="E363" s="170" t="s">
        <v>182</v>
      </c>
      <c r="F363" s="98">
        <v>6.14</v>
      </c>
      <c r="G363" s="170" t="s">
        <v>183</v>
      </c>
      <c r="H363" s="98">
        <v>0</v>
      </c>
      <c r="I363" s="170" t="s">
        <v>184</v>
      </c>
      <c r="J363" s="99">
        <v>6.14</v>
      </c>
    </row>
    <row r="364" spans="1:10" x14ac:dyDescent="0.25">
      <c r="A364" s="97"/>
      <c r="B364" s="170"/>
      <c r="C364" s="170"/>
      <c r="D364" s="170"/>
      <c r="E364" s="170" t="s">
        <v>185</v>
      </c>
      <c r="F364" s="98">
        <v>2.8</v>
      </c>
      <c r="G364" s="170"/>
      <c r="H364" s="293" t="s">
        <v>186</v>
      </c>
      <c r="I364" s="293"/>
      <c r="J364" s="99">
        <v>13.51</v>
      </c>
    </row>
    <row r="365" spans="1:10" ht="27.75" customHeight="1" x14ac:dyDescent="0.25">
      <c r="A365" s="164"/>
      <c r="B365" s="165"/>
      <c r="C365" s="165"/>
      <c r="D365" s="165"/>
      <c r="E365" s="165"/>
      <c r="F365" s="165"/>
      <c r="G365" s="165" t="s">
        <v>187</v>
      </c>
      <c r="H365" s="100" t="s">
        <v>584</v>
      </c>
      <c r="I365" s="165" t="s">
        <v>189</v>
      </c>
      <c r="J365" s="101">
        <v>27.02</v>
      </c>
    </row>
    <row r="366" spans="1:10" ht="0.95" hidden="1" customHeight="1" thickTop="1" x14ac:dyDescent="0.25">
      <c r="A366" s="102"/>
      <c r="B366" s="76"/>
      <c r="C366" s="76"/>
      <c r="D366" s="76"/>
      <c r="E366" s="76"/>
      <c r="F366" s="76"/>
      <c r="G366" s="76"/>
      <c r="H366" s="76"/>
      <c r="I366" s="76"/>
      <c r="J366" s="103"/>
    </row>
    <row r="367" spans="1:10" ht="18" customHeight="1" x14ac:dyDescent="0.25">
      <c r="A367" s="92" t="s">
        <v>299</v>
      </c>
      <c r="B367" s="177" t="s">
        <v>120</v>
      </c>
      <c r="C367" s="176" t="s">
        <v>121</v>
      </c>
      <c r="D367" s="176" t="s">
        <v>3</v>
      </c>
      <c r="E367" s="303" t="s">
        <v>173</v>
      </c>
      <c r="F367" s="303"/>
      <c r="G367" s="70" t="s">
        <v>122</v>
      </c>
      <c r="H367" s="177" t="s">
        <v>123</v>
      </c>
      <c r="I367" s="177" t="s">
        <v>124</v>
      </c>
      <c r="J367" s="178" t="s">
        <v>54</v>
      </c>
    </row>
    <row r="368" spans="1:10" ht="26.1" customHeight="1" x14ac:dyDescent="0.25">
      <c r="A368" s="93" t="s">
        <v>174</v>
      </c>
      <c r="B368" s="63" t="s">
        <v>429</v>
      </c>
      <c r="C368" s="173" t="s">
        <v>128</v>
      </c>
      <c r="D368" s="173" t="s">
        <v>430</v>
      </c>
      <c r="E368" s="299" t="s">
        <v>564</v>
      </c>
      <c r="F368" s="299"/>
      <c r="G368" s="62" t="s">
        <v>360</v>
      </c>
      <c r="H368" s="71">
        <v>1</v>
      </c>
      <c r="I368" s="64">
        <v>13.27</v>
      </c>
      <c r="J368" s="94">
        <v>13.27</v>
      </c>
    </row>
    <row r="369" spans="1:10" ht="24" customHeight="1" x14ac:dyDescent="0.25">
      <c r="A369" s="95" t="s">
        <v>179</v>
      </c>
      <c r="B369" s="72" t="s">
        <v>518</v>
      </c>
      <c r="C369" s="174" t="s">
        <v>128</v>
      </c>
      <c r="D369" s="174" t="s">
        <v>519</v>
      </c>
      <c r="E369" s="300" t="s">
        <v>178</v>
      </c>
      <c r="F369" s="300"/>
      <c r="G369" s="73" t="s">
        <v>107</v>
      </c>
      <c r="H369" s="74">
        <v>8.2000000000000003E-2</v>
      </c>
      <c r="I369" s="75">
        <v>24.94</v>
      </c>
      <c r="J369" s="96">
        <v>2.04</v>
      </c>
    </row>
    <row r="370" spans="1:10" ht="24" customHeight="1" x14ac:dyDescent="0.25">
      <c r="A370" s="95" t="s">
        <v>179</v>
      </c>
      <c r="B370" s="72" t="s">
        <v>565</v>
      </c>
      <c r="C370" s="174" t="s">
        <v>128</v>
      </c>
      <c r="D370" s="174" t="s">
        <v>566</v>
      </c>
      <c r="E370" s="300" t="s">
        <v>178</v>
      </c>
      <c r="F370" s="300"/>
      <c r="G370" s="73" t="s">
        <v>107</v>
      </c>
      <c r="H370" s="74">
        <v>0.24590000000000001</v>
      </c>
      <c r="I370" s="75">
        <v>34.35</v>
      </c>
      <c r="J370" s="96">
        <v>8.44</v>
      </c>
    </row>
    <row r="371" spans="1:10" ht="26.1" customHeight="1" x14ac:dyDescent="0.25">
      <c r="A371" s="137" t="s">
        <v>510</v>
      </c>
      <c r="B371" s="133" t="s">
        <v>660</v>
      </c>
      <c r="C371" s="171" t="s">
        <v>128</v>
      </c>
      <c r="D371" s="171" t="s">
        <v>661</v>
      </c>
      <c r="E371" s="297" t="s">
        <v>513</v>
      </c>
      <c r="F371" s="297"/>
      <c r="G371" s="134" t="s">
        <v>207</v>
      </c>
      <c r="H371" s="135">
        <v>0.7288</v>
      </c>
      <c r="I371" s="136">
        <v>3.76</v>
      </c>
      <c r="J371" s="138">
        <v>2.74</v>
      </c>
    </row>
    <row r="372" spans="1:10" ht="26.1" customHeight="1" x14ac:dyDescent="0.25">
      <c r="A372" s="137" t="s">
        <v>510</v>
      </c>
      <c r="B372" s="133" t="s">
        <v>662</v>
      </c>
      <c r="C372" s="171" t="s">
        <v>128</v>
      </c>
      <c r="D372" s="171" t="s">
        <v>663</v>
      </c>
      <c r="E372" s="297" t="s">
        <v>513</v>
      </c>
      <c r="F372" s="297"/>
      <c r="G372" s="134" t="s">
        <v>197</v>
      </c>
      <c r="H372" s="135">
        <v>4.0099999999999997E-2</v>
      </c>
      <c r="I372" s="136">
        <v>1.27</v>
      </c>
      <c r="J372" s="138">
        <v>0.05</v>
      </c>
    </row>
    <row r="373" spans="1:10" x14ac:dyDescent="0.25">
      <c r="A373" s="97"/>
      <c r="B373" s="170"/>
      <c r="C373" s="170"/>
      <c r="D373" s="170"/>
      <c r="E373" s="170" t="s">
        <v>182</v>
      </c>
      <c r="F373" s="98">
        <v>7.08</v>
      </c>
      <c r="G373" s="170" t="s">
        <v>183</v>
      </c>
      <c r="H373" s="98">
        <v>0</v>
      </c>
      <c r="I373" s="170" t="s">
        <v>184</v>
      </c>
      <c r="J373" s="99">
        <v>7.08</v>
      </c>
    </row>
    <row r="374" spans="1:10" x14ac:dyDescent="0.25">
      <c r="A374" s="97"/>
      <c r="B374" s="170"/>
      <c r="C374" s="170"/>
      <c r="D374" s="170"/>
      <c r="E374" s="170" t="s">
        <v>185</v>
      </c>
      <c r="F374" s="98">
        <v>3.47</v>
      </c>
      <c r="G374" s="170"/>
      <c r="H374" s="293" t="s">
        <v>186</v>
      </c>
      <c r="I374" s="293"/>
      <c r="J374" s="99">
        <v>16.739999999999998</v>
      </c>
    </row>
    <row r="375" spans="1:10" ht="25.5" customHeight="1" thickBot="1" x14ac:dyDescent="0.3">
      <c r="A375" s="164"/>
      <c r="B375" s="165"/>
      <c r="C375" s="165"/>
      <c r="D375" s="165"/>
      <c r="E375" s="165"/>
      <c r="F375" s="165"/>
      <c r="G375" s="165" t="s">
        <v>187</v>
      </c>
      <c r="H375" s="100" t="s">
        <v>530</v>
      </c>
      <c r="I375" s="165" t="s">
        <v>189</v>
      </c>
      <c r="J375" s="101">
        <v>334.8</v>
      </c>
    </row>
    <row r="376" spans="1:10" ht="0.95" customHeight="1" thickTop="1" x14ac:dyDescent="0.25">
      <c r="A376" s="102"/>
      <c r="B376" s="76"/>
      <c r="C376" s="76"/>
      <c r="D376" s="76"/>
      <c r="E376" s="76"/>
      <c r="F376" s="76"/>
      <c r="G376" s="76"/>
      <c r="H376" s="76"/>
      <c r="I376" s="76"/>
      <c r="J376" s="103"/>
    </row>
    <row r="377" spans="1:10" ht="18" customHeight="1" x14ac:dyDescent="0.25">
      <c r="A377" s="92" t="s">
        <v>302</v>
      </c>
      <c r="B377" s="177" t="s">
        <v>120</v>
      </c>
      <c r="C377" s="176" t="s">
        <v>121</v>
      </c>
      <c r="D377" s="176" t="s">
        <v>3</v>
      </c>
      <c r="E377" s="303" t="s">
        <v>173</v>
      </c>
      <c r="F377" s="303"/>
      <c r="G377" s="70" t="s">
        <v>122</v>
      </c>
      <c r="H377" s="177" t="s">
        <v>123</v>
      </c>
      <c r="I377" s="177" t="s">
        <v>124</v>
      </c>
      <c r="J377" s="178" t="s">
        <v>54</v>
      </c>
    </row>
    <row r="378" spans="1:10" ht="26.1" customHeight="1" x14ac:dyDescent="0.25">
      <c r="A378" s="93" t="s">
        <v>174</v>
      </c>
      <c r="B378" s="63" t="s">
        <v>431</v>
      </c>
      <c r="C378" s="173" t="s">
        <v>128</v>
      </c>
      <c r="D378" s="173" t="s">
        <v>432</v>
      </c>
      <c r="E378" s="299" t="s">
        <v>564</v>
      </c>
      <c r="F378" s="299"/>
      <c r="G378" s="62" t="s">
        <v>360</v>
      </c>
      <c r="H378" s="71">
        <v>1</v>
      </c>
      <c r="I378" s="64">
        <v>5.0599999999999996</v>
      </c>
      <c r="J378" s="94">
        <v>5.0599999999999996</v>
      </c>
    </row>
    <row r="379" spans="1:10" ht="24" customHeight="1" x14ac:dyDescent="0.25">
      <c r="A379" s="95" t="s">
        <v>179</v>
      </c>
      <c r="B379" s="72" t="s">
        <v>565</v>
      </c>
      <c r="C379" s="174" t="s">
        <v>128</v>
      </c>
      <c r="D379" s="174" t="s">
        <v>566</v>
      </c>
      <c r="E379" s="300" t="s">
        <v>178</v>
      </c>
      <c r="F379" s="300"/>
      <c r="G379" s="73" t="s">
        <v>107</v>
      </c>
      <c r="H379" s="74">
        <v>6.6600000000000006E-2</v>
      </c>
      <c r="I379" s="75">
        <v>34.35</v>
      </c>
      <c r="J379" s="96">
        <v>2.2799999999999998</v>
      </c>
    </row>
    <row r="380" spans="1:10" ht="24" customHeight="1" x14ac:dyDescent="0.25">
      <c r="A380" s="95" t="s">
        <v>179</v>
      </c>
      <c r="B380" s="72" t="s">
        <v>518</v>
      </c>
      <c r="C380" s="174" t="s">
        <v>128</v>
      </c>
      <c r="D380" s="174" t="s">
        <v>519</v>
      </c>
      <c r="E380" s="300" t="s">
        <v>178</v>
      </c>
      <c r="F380" s="300"/>
      <c r="G380" s="73" t="s">
        <v>107</v>
      </c>
      <c r="H380" s="74">
        <v>2.2200000000000001E-2</v>
      </c>
      <c r="I380" s="75">
        <v>24.94</v>
      </c>
      <c r="J380" s="96">
        <v>0.55000000000000004</v>
      </c>
    </row>
    <row r="381" spans="1:10" ht="24" customHeight="1" x14ac:dyDescent="0.25">
      <c r="A381" s="137" t="s">
        <v>510</v>
      </c>
      <c r="B381" s="133" t="s">
        <v>664</v>
      </c>
      <c r="C381" s="171" t="s">
        <v>128</v>
      </c>
      <c r="D381" s="171" t="s">
        <v>665</v>
      </c>
      <c r="E381" s="297" t="s">
        <v>513</v>
      </c>
      <c r="F381" s="297"/>
      <c r="G381" s="134" t="s">
        <v>202</v>
      </c>
      <c r="H381" s="135">
        <v>0.1666</v>
      </c>
      <c r="I381" s="136">
        <v>13.44</v>
      </c>
      <c r="J381" s="138">
        <v>2.23</v>
      </c>
    </row>
    <row r="382" spans="1:10" x14ac:dyDescent="0.25">
      <c r="A382" s="97"/>
      <c r="B382" s="170"/>
      <c r="C382" s="170"/>
      <c r="D382" s="170"/>
      <c r="E382" s="170" t="s">
        <v>182</v>
      </c>
      <c r="F382" s="98">
        <v>1.91</v>
      </c>
      <c r="G382" s="170" t="s">
        <v>183</v>
      </c>
      <c r="H382" s="98">
        <v>0</v>
      </c>
      <c r="I382" s="170" t="s">
        <v>184</v>
      </c>
      <c r="J382" s="99">
        <v>1.91</v>
      </c>
    </row>
    <row r="383" spans="1:10" x14ac:dyDescent="0.25">
      <c r="A383" s="97"/>
      <c r="B383" s="170"/>
      <c r="C383" s="170"/>
      <c r="D383" s="170"/>
      <c r="E383" s="170" t="s">
        <v>185</v>
      </c>
      <c r="F383" s="98">
        <v>1.32</v>
      </c>
      <c r="G383" s="170"/>
      <c r="H383" s="293" t="s">
        <v>186</v>
      </c>
      <c r="I383" s="293"/>
      <c r="J383" s="99">
        <v>6.38</v>
      </c>
    </row>
    <row r="384" spans="1:10" ht="28.5" customHeight="1" thickBot="1" x14ac:dyDescent="0.3">
      <c r="A384" s="164"/>
      <c r="B384" s="165"/>
      <c r="C384" s="165"/>
      <c r="D384" s="165"/>
      <c r="E384" s="165"/>
      <c r="F384" s="165"/>
      <c r="G384" s="165" t="s">
        <v>187</v>
      </c>
      <c r="H384" s="100" t="s">
        <v>530</v>
      </c>
      <c r="I384" s="165" t="s">
        <v>189</v>
      </c>
      <c r="J384" s="101">
        <v>127.6</v>
      </c>
    </row>
    <row r="385" spans="1:10" ht="3" customHeight="1" thickTop="1" x14ac:dyDescent="0.25">
      <c r="A385" s="102"/>
      <c r="B385" s="76"/>
      <c r="C385" s="76"/>
      <c r="D385" s="76"/>
      <c r="E385" s="76"/>
      <c r="F385" s="76"/>
      <c r="G385" s="76"/>
      <c r="H385" s="76"/>
      <c r="I385" s="76"/>
      <c r="J385" s="103"/>
    </row>
    <row r="386" spans="1:10" ht="18" customHeight="1" x14ac:dyDescent="0.25">
      <c r="A386" s="92" t="s">
        <v>305</v>
      </c>
      <c r="B386" s="177" t="s">
        <v>120</v>
      </c>
      <c r="C386" s="176" t="s">
        <v>121</v>
      </c>
      <c r="D386" s="176" t="s">
        <v>3</v>
      </c>
      <c r="E386" s="303" t="s">
        <v>173</v>
      </c>
      <c r="F386" s="303"/>
      <c r="G386" s="70" t="s">
        <v>122</v>
      </c>
      <c r="H386" s="177" t="s">
        <v>123</v>
      </c>
      <c r="I386" s="177" t="s">
        <v>124</v>
      </c>
      <c r="J386" s="178" t="s">
        <v>54</v>
      </c>
    </row>
    <row r="387" spans="1:10" ht="39" customHeight="1" x14ac:dyDescent="0.25">
      <c r="A387" s="93" t="s">
        <v>174</v>
      </c>
      <c r="B387" s="63" t="s">
        <v>433</v>
      </c>
      <c r="C387" s="173" t="s">
        <v>128</v>
      </c>
      <c r="D387" s="173" t="s">
        <v>434</v>
      </c>
      <c r="E387" s="299" t="s">
        <v>590</v>
      </c>
      <c r="F387" s="299"/>
      <c r="G387" s="62" t="s">
        <v>197</v>
      </c>
      <c r="H387" s="71">
        <v>1</v>
      </c>
      <c r="I387" s="64">
        <v>364.43</v>
      </c>
      <c r="J387" s="94">
        <v>364.43</v>
      </c>
    </row>
    <row r="388" spans="1:10" ht="24" customHeight="1" x14ac:dyDescent="0.25">
      <c r="A388" s="95" t="s">
        <v>179</v>
      </c>
      <c r="B388" s="72" t="s">
        <v>518</v>
      </c>
      <c r="C388" s="174" t="s">
        <v>128</v>
      </c>
      <c r="D388" s="174" t="s">
        <v>519</v>
      </c>
      <c r="E388" s="300" t="s">
        <v>178</v>
      </c>
      <c r="F388" s="300"/>
      <c r="G388" s="73" t="s">
        <v>107</v>
      </c>
      <c r="H388" s="74">
        <v>0.29880000000000001</v>
      </c>
      <c r="I388" s="75">
        <v>24.94</v>
      </c>
      <c r="J388" s="96">
        <v>7.45</v>
      </c>
    </row>
    <row r="389" spans="1:10" ht="26.1" customHeight="1" x14ac:dyDescent="0.25">
      <c r="A389" s="95" t="s">
        <v>179</v>
      </c>
      <c r="B389" s="72" t="s">
        <v>134</v>
      </c>
      <c r="C389" s="174" t="s">
        <v>128</v>
      </c>
      <c r="D389" s="174" t="s">
        <v>135</v>
      </c>
      <c r="E389" s="300" t="s">
        <v>178</v>
      </c>
      <c r="F389" s="300"/>
      <c r="G389" s="73" t="s">
        <v>107</v>
      </c>
      <c r="H389" s="74">
        <v>0.94850000000000001</v>
      </c>
      <c r="I389" s="75">
        <v>31.96</v>
      </c>
      <c r="J389" s="96">
        <v>30.31</v>
      </c>
    </row>
    <row r="390" spans="1:10" ht="26.1" customHeight="1" x14ac:dyDescent="0.25">
      <c r="A390" s="137" t="s">
        <v>510</v>
      </c>
      <c r="B390" s="133" t="s">
        <v>666</v>
      </c>
      <c r="C390" s="171" t="s">
        <v>128</v>
      </c>
      <c r="D390" s="171" t="s">
        <v>667</v>
      </c>
      <c r="E390" s="297" t="s">
        <v>513</v>
      </c>
      <c r="F390" s="297"/>
      <c r="G390" s="134" t="s">
        <v>197</v>
      </c>
      <c r="H390" s="135">
        <v>1</v>
      </c>
      <c r="I390" s="136">
        <v>225.03</v>
      </c>
      <c r="J390" s="138">
        <v>225.03</v>
      </c>
    </row>
    <row r="391" spans="1:10" ht="39" customHeight="1" x14ac:dyDescent="0.25">
      <c r="A391" s="137" t="s">
        <v>510</v>
      </c>
      <c r="B391" s="133" t="s">
        <v>668</v>
      </c>
      <c r="C391" s="171" t="s">
        <v>128</v>
      </c>
      <c r="D391" s="171" t="s">
        <v>669</v>
      </c>
      <c r="E391" s="297" t="s">
        <v>513</v>
      </c>
      <c r="F391" s="297"/>
      <c r="G391" s="134" t="s">
        <v>197</v>
      </c>
      <c r="H391" s="135">
        <v>6</v>
      </c>
      <c r="I391" s="136">
        <v>16.940000000000001</v>
      </c>
      <c r="J391" s="138">
        <v>101.64</v>
      </c>
    </row>
    <row r="392" spans="1:10" x14ac:dyDescent="0.25">
      <c r="A392" s="97"/>
      <c r="B392" s="170"/>
      <c r="C392" s="170"/>
      <c r="D392" s="170"/>
      <c r="E392" s="170" t="s">
        <v>182</v>
      </c>
      <c r="F392" s="98">
        <v>27.11</v>
      </c>
      <c r="G392" s="170" t="s">
        <v>183</v>
      </c>
      <c r="H392" s="98">
        <v>0</v>
      </c>
      <c r="I392" s="170" t="s">
        <v>184</v>
      </c>
      <c r="J392" s="99">
        <v>27.11</v>
      </c>
    </row>
    <row r="393" spans="1:10" x14ac:dyDescent="0.25">
      <c r="A393" s="97"/>
      <c r="B393" s="170"/>
      <c r="C393" s="170"/>
      <c r="D393" s="170"/>
      <c r="E393" s="170" t="s">
        <v>185</v>
      </c>
      <c r="F393" s="98">
        <v>95.44</v>
      </c>
      <c r="G393" s="170"/>
      <c r="H393" s="293" t="s">
        <v>186</v>
      </c>
      <c r="I393" s="293"/>
      <c r="J393" s="99">
        <v>459.87</v>
      </c>
    </row>
    <row r="394" spans="1:10" ht="30" customHeight="1" thickBot="1" x14ac:dyDescent="0.3">
      <c r="A394" s="164"/>
      <c r="B394" s="165"/>
      <c r="C394" s="165"/>
      <c r="D394" s="165"/>
      <c r="E394" s="165"/>
      <c r="F394" s="165"/>
      <c r="G394" s="165" t="s">
        <v>187</v>
      </c>
      <c r="H394" s="100" t="s">
        <v>597</v>
      </c>
      <c r="I394" s="165" t="s">
        <v>189</v>
      </c>
      <c r="J394" s="101">
        <v>459.87</v>
      </c>
    </row>
    <row r="395" spans="1:10" ht="0.95" customHeight="1" thickTop="1" x14ac:dyDescent="0.25">
      <c r="A395" s="102"/>
      <c r="B395" s="76"/>
      <c r="C395" s="76"/>
      <c r="D395" s="76"/>
      <c r="E395" s="76"/>
      <c r="F395" s="76"/>
      <c r="G395" s="76"/>
      <c r="H395" s="76"/>
      <c r="I395" s="76"/>
      <c r="J395" s="103"/>
    </row>
    <row r="396" spans="1:10" ht="18" customHeight="1" x14ac:dyDescent="0.25">
      <c r="A396" s="92" t="s">
        <v>308</v>
      </c>
      <c r="B396" s="177" t="s">
        <v>120</v>
      </c>
      <c r="C396" s="176" t="s">
        <v>121</v>
      </c>
      <c r="D396" s="176" t="s">
        <v>3</v>
      </c>
      <c r="E396" s="303" t="s">
        <v>173</v>
      </c>
      <c r="F396" s="303"/>
      <c r="G396" s="70" t="s">
        <v>122</v>
      </c>
      <c r="H396" s="177" t="s">
        <v>123</v>
      </c>
      <c r="I396" s="177" t="s">
        <v>124</v>
      </c>
      <c r="J396" s="178" t="s">
        <v>54</v>
      </c>
    </row>
    <row r="397" spans="1:10" ht="39" customHeight="1" x14ac:dyDescent="0.25">
      <c r="A397" s="93" t="s">
        <v>174</v>
      </c>
      <c r="B397" s="63" t="s">
        <v>435</v>
      </c>
      <c r="C397" s="173" t="s">
        <v>128</v>
      </c>
      <c r="D397" s="173" t="s">
        <v>436</v>
      </c>
      <c r="E397" s="299" t="s">
        <v>590</v>
      </c>
      <c r="F397" s="299"/>
      <c r="G397" s="62" t="s">
        <v>197</v>
      </c>
      <c r="H397" s="71">
        <v>1</v>
      </c>
      <c r="I397" s="64">
        <v>46.49</v>
      </c>
      <c r="J397" s="94">
        <v>46.49</v>
      </c>
    </row>
    <row r="398" spans="1:10" ht="26.1" customHeight="1" x14ac:dyDescent="0.25">
      <c r="A398" s="95" t="s">
        <v>179</v>
      </c>
      <c r="B398" s="72" t="s">
        <v>134</v>
      </c>
      <c r="C398" s="174" t="s">
        <v>128</v>
      </c>
      <c r="D398" s="174" t="s">
        <v>135</v>
      </c>
      <c r="E398" s="300" t="s">
        <v>178</v>
      </c>
      <c r="F398" s="300"/>
      <c r="G398" s="73" t="s">
        <v>107</v>
      </c>
      <c r="H398" s="74">
        <v>0.31619999999999998</v>
      </c>
      <c r="I398" s="75">
        <v>31.96</v>
      </c>
      <c r="J398" s="96">
        <v>10.1</v>
      </c>
    </row>
    <row r="399" spans="1:10" ht="24" customHeight="1" x14ac:dyDescent="0.25">
      <c r="A399" s="95" t="s">
        <v>179</v>
      </c>
      <c r="B399" s="72" t="s">
        <v>518</v>
      </c>
      <c r="C399" s="174" t="s">
        <v>128</v>
      </c>
      <c r="D399" s="174" t="s">
        <v>519</v>
      </c>
      <c r="E399" s="300" t="s">
        <v>178</v>
      </c>
      <c r="F399" s="300"/>
      <c r="G399" s="73" t="s">
        <v>107</v>
      </c>
      <c r="H399" s="74">
        <v>9.9599999999999994E-2</v>
      </c>
      <c r="I399" s="75">
        <v>24.94</v>
      </c>
      <c r="J399" s="96">
        <v>2.48</v>
      </c>
    </row>
    <row r="400" spans="1:10" ht="26.1" customHeight="1" x14ac:dyDescent="0.25">
      <c r="A400" s="137" t="s">
        <v>510</v>
      </c>
      <c r="B400" s="133" t="s">
        <v>670</v>
      </c>
      <c r="C400" s="171" t="s">
        <v>128</v>
      </c>
      <c r="D400" s="171" t="s">
        <v>671</v>
      </c>
      <c r="E400" s="297" t="s">
        <v>513</v>
      </c>
      <c r="F400" s="297"/>
      <c r="G400" s="134" t="s">
        <v>197</v>
      </c>
      <c r="H400" s="135">
        <v>1</v>
      </c>
      <c r="I400" s="136">
        <v>33.909999999999997</v>
      </c>
      <c r="J400" s="138">
        <v>33.909999999999997</v>
      </c>
    </row>
    <row r="401" spans="1:10" x14ac:dyDescent="0.25">
      <c r="A401" s="97"/>
      <c r="B401" s="170"/>
      <c r="C401" s="170"/>
      <c r="D401" s="170"/>
      <c r="E401" s="170" t="s">
        <v>182</v>
      </c>
      <c r="F401" s="98">
        <v>9.0299999999999994</v>
      </c>
      <c r="G401" s="170" t="s">
        <v>183</v>
      </c>
      <c r="H401" s="98">
        <v>0</v>
      </c>
      <c r="I401" s="170" t="s">
        <v>184</v>
      </c>
      <c r="J401" s="99">
        <v>9.0299999999999994</v>
      </c>
    </row>
    <row r="402" spans="1:10" x14ac:dyDescent="0.25">
      <c r="A402" s="97"/>
      <c r="B402" s="170"/>
      <c r="C402" s="170"/>
      <c r="D402" s="170"/>
      <c r="E402" s="170" t="s">
        <v>185</v>
      </c>
      <c r="F402" s="98">
        <v>12.17</v>
      </c>
      <c r="G402" s="170"/>
      <c r="H402" s="293" t="s">
        <v>186</v>
      </c>
      <c r="I402" s="293"/>
      <c r="J402" s="99">
        <v>58.66</v>
      </c>
    </row>
    <row r="403" spans="1:10" ht="31.5" customHeight="1" thickBot="1" x14ac:dyDescent="0.3">
      <c r="A403" s="164"/>
      <c r="B403" s="165"/>
      <c r="C403" s="165"/>
      <c r="D403" s="165"/>
      <c r="E403" s="165"/>
      <c r="F403" s="165"/>
      <c r="G403" s="165" t="s">
        <v>187</v>
      </c>
      <c r="H403" s="100" t="s">
        <v>597</v>
      </c>
      <c r="I403" s="165" t="s">
        <v>189</v>
      </c>
      <c r="J403" s="101">
        <v>58.66</v>
      </c>
    </row>
    <row r="404" spans="1:10" ht="0.95" customHeight="1" thickTop="1" x14ac:dyDescent="0.25">
      <c r="A404" s="102"/>
      <c r="B404" s="76"/>
      <c r="C404" s="76"/>
      <c r="D404" s="76"/>
      <c r="E404" s="76"/>
      <c r="F404" s="76"/>
      <c r="G404" s="76"/>
      <c r="H404" s="76"/>
      <c r="I404" s="76"/>
      <c r="J404" s="103"/>
    </row>
    <row r="405" spans="1:10" ht="18" customHeight="1" x14ac:dyDescent="0.25">
      <c r="A405" s="92" t="s">
        <v>311</v>
      </c>
      <c r="B405" s="177" t="s">
        <v>120</v>
      </c>
      <c r="C405" s="176" t="s">
        <v>121</v>
      </c>
      <c r="D405" s="176" t="s">
        <v>3</v>
      </c>
      <c r="E405" s="303" t="s">
        <v>173</v>
      </c>
      <c r="F405" s="303"/>
      <c r="G405" s="70" t="s">
        <v>122</v>
      </c>
      <c r="H405" s="177" t="s">
        <v>123</v>
      </c>
      <c r="I405" s="177" t="s">
        <v>124</v>
      </c>
      <c r="J405" s="178" t="s">
        <v>54</v>
      </c>
    </row>
    <row r="406" spans="1:10" ht="26.1" customHeight="1" x14ac:dyDescent="0.25">
      <c r="A406" s="93" t="s">
        <v>174</v>
      </c>
      <c r="B406" s="63" t="s">
        <v>437</v>
      </c>
      <c r="C406" s="173" t="s">
        <v>128</v>
      </c>
      <c r="D406" s="173" t="s">
        <v>438</v>
      </c>
      <c r="E406" s="299" t="s">
        <v>590</v>
      </c>
      <c r="F406" s="299"/>
      <c r="G406" s="62" t="s">
        <v>197</v>
      </c>
      <c r="H406" s="71">
        <v>1</v>
      </c>
      <c r="I406" s="64">
        <v>48.55</v>
      </c>
      <c r="J406" s="94">
        <v>48.55</v>
      </c>
    </row>
    <row r="407" spans="1:10" ht="24" customHeight="1" x14ac:dyDescent="0.25">
      <c r="A407" s="95" t="s">
        <v>179</v>
      </c>
      <c r="B407" s="72" t="s">
        <v>518</v>
      </c>
      <c r="C407" s="174" t="s">
        <v>128</v>
      </c>
      <c r="D407" s="174" t="s">
        <v>519</v>
      </c>
      <c r="E407" s="300" t="s">
        <v>178</v>
      </c>
      <c r="F407" s="300"/>
      <c r="G407" s="73" t="s">
        <v>107</v>
      </c>
      <c r="H407" s="74">
        <v>9.9599999999999994E-2</v>
      </c>
      <c r="I407" s="75">
        <v>24.94</v>
      </c>
      <c r="J407" s="96">
        <v>2.48</v>
      </c>
    </row>
    <row r="408" spans="1:10" ht="26.1" customHeight="1" x14ac:dyDescent="0.25">
      <c r="A408" s="95" t="s">
        <v>179</v>
      </c>
      <c r="B408" s="72" t="s">
        <v>134</v>
      </c>
      <c r="C408" s="174" t="s">
        <v>128</v>
      </c>
      <c r="D408" s="174" t="s">
        <v>135</v>
      </c>
      <c r="E408" s="300" t="s">
        <v>178</v>
      </c>
      <c r="F408" s="300"/>
      <c r="G408" s="73" t="s">
        <v>107</v>
      </c>
      <c r="H408" s="74">
        <v>0.31619999999999998</v>
      </c>
      <c r="I408" s="75">
        <v>31.96</v>
      </c>
      <c r="J408" s="96">
        <v>10.1</v>
      </c>
    </row>
    <row r="409" spans="1:10" ht="24" customHeight="1" x14ac:dyDescent="0.25">
      <c r="A409" s="137" t="s">
        <v>510</v>
      </c>
      <c r="B409" s="133" t="s">
        <v>672</v>
      </c>
      <c r="C409" s="171" t="s">
        <v>128</v>
      </c>
      <c r="D409" s="171" t="s">
        <v>673</v>
      </c>
      <c r="E409" s="297" t="s">
        <v>513</v>
      </c>
      <c r="F409" s="297"/>
      <c r="G409" s="134" t="s">
        <v>197</v>
      </c>
      <c r="H409" s="135">
        <v>1</v>
      </c>
      <c r="I409" s="136">
        <v>35.97</v>
      </c>
      <c r="J409" s="138">
        <v>35.97</v>
      </c>
    </row>
    <row r="410" spans="1:10" x14ac:dyDescent="0.25">
      <c r="A410" s="97"/>
      <c r="B410" s="170"/>
      <c r="C410" s="170"/>
      <c r="D410" s="170"/>
      <c r="E410" s="170" t="s">
        <v>182</v>
      </c>
      <c r="F410" s="98">
        <v>9.0299999999999994</v>
      </c>
      <c r="G410" s="170" t="s">
        <v>183</v>
      </c>
      <c r="H410" s="98">
        <v>0</v>
      </c>
      <c r="I410" s="170" t="s">
        <v>184</v>
      </c>
      <c r="J410" s="99">
        <v>9.0299999999999994</v>
      </c>
    </row>
    <row r="411" spans="1:10" x14ac:dyDescent="0.25">
      <c r="A411" s="97"/>
      <c r="B411" s="170"/>
      <c r="C411" s="170"/>
      <c r="D411" s="170"/>
      <c r="E411" s="170" t="s">
        <v>185</v>
      </c>
      <c r="F411" s="98">
        <v>12.71</v>
      </c>
      <c r="G411" s="170"/>
      <c r="H411" s="293" t="s">
        <v>186</v>
      </c>
      <c r="I411" s="293"/>
      <c r="J411" s="99">
        <v>61.26</v>
      </c>
    </row>
    <row r="412" spans="1:10" ht="32.25" customHeight="1" thickBot="1" x14ac:dyDescent="0.3">
      <c r="A412" s="164"/>
      <c r="B412" s="165"/>
      <c r="C412" s="165"/>
      <c r="D412" s="165"/>
      <c r="E412" s="165"/>
      <c r="F412" s="165"/>
      <c r="G412" s="165" t="s">
        <v>187</v>
      </c>
      <c r="H412" s="100" t="s">
        <v>597</v>
      </c>
      <c r="I412" s="165" t="s">
        <v>189</v>
      </c>
      <c r="J412" s="101">
        <v>61.26</v>
      </c>
    </row>
    <row r="413" spans="1:10" ht="0.95" hidden="1" customHeight="1" thickTop="1" x14ac:dyDescent="0.25">
      <c r="A413" s="102"/>
      <c r="B413" s="76"/>
      <c r="C413" s="76"/>
      <c r="D413" s="76"/>
      <c r="E413" s="76"/>
      <c r="F413" s="76"/>
      <c r="G413" s="76"/>
      <c r="H413" s="76"/>
      <c r="I413" s="76"/>
      <c r="J413" s="103"/>
    </row>
    <row r="414" spans="1:10" ht="18" customHeight="1" x14ac:dyDescent="0.25">
      <c r="A414" s="217" t="s">
        <v>314</v>
      </c>
      <c r="B414" s="215" t="s">
        <v>120</v>
      </c>
      <c r="C414" s="218" t="s">
        <v>121</v>
      </c>
      <c r="D414" s="218" t="s">
        <v>3</v>
      </c>
      <c r="E414" s="304" t="s">
        <v>173</v>
      </c>
      <c r="F414" s="304"/>
      <c r="G414" s="214" t="s">
        <v>122</v>
      </c>
      <c r="H414" s="215" t="s">
        <v>123</v>
      </c>
      <c r="I414" s="215" t="s">
        <v>124</v>
      </c>
      <c r="J414" s="216" t="s">
        <v>54</v>
      </c>
    </row>
    <row r="415" spans="1:10" ht="39" customHeight="1" x14ac:dyDescent="0.25">
      <c r="A415" s="93" t="s">
        <v>174</v>
      </c>
      <c r="B415" s="63" t="s">
        <v>439</v>
      </c>
      <c r="C415" s="173" t="s">
        <v>128</v>
      </c>
      <c r="D415" s="173" t="s">
        <v>440</v>
      </c>
      <c r="E415" s="299" t="s">
        <v>590</v>
      </c>
      <c r="F415" s="299"/>
      <c r="G415" s="62" t="s">
        <v>197</v>
      </c>
      <c r="H415" s="71">
        <v>1</v>
      </c>
      <c r="I415" s="64">
        <v>42.62</v>
      </c>
      <c r="J415" s="94">
        <v>42.62</v>
      </c>
    </row>
    <row r="416" spans="1:10" ht="24" customHeight="1" x14ac:dyDescent="0.25">
      <c r="A416" s="95" t="s">
        <v>179</v>
      </c>
      <c r="B416" s="72" t="s">
        <v>518</v>
      </c>
      <c r="C416" s="174" t="s">
        <v>128</v>
      </c>
      <c r="D416" s="174" t="s">
        <v>519</v>
      </c>
      <c r="E416" s="300" t="s">
        <v>178</v>
      </c>
      <c r="F416" s="300"/>
      <c r="G416" s="73" t="s">
        <v>107</v>
      </c>
      <c r="H416" s="74">
        <v>0.14940000000000001</v>
      </c>
      <c r="I416" s="75">
        <v>24.94</v>
      </c>
      <c r="J416" s="96">
        <v>3.72</v>
      </c>
    </row>
    <row r="417" spans="1:10" ht="26.1" customHeight="1" x14ac:dyDescent="0.25">
      <c r="A417" s="95" t="s">
        <v>179</v>
      </c>
      <c r="B417" s="72" t="s">
        <v>134</v>
      </c>
      <c r="C417" s="174" t="s">
        <v>128</v>
      </c>
      <c r="D417" s="174" t="s">
        <v>135</v>
      </c>
      <c r="E417" s="300" t="s">
        <v>178</v>
      </c>
      <c r="F417" s="300"/>
      <c r="G417" s="73" t="s">
        <v>107</v>
      </c>
      <c r="H417" s="74">
        <v>0.4743</v>
      </c>
      <c r="I417" s="75">
        <v>31.96</v>
      </c>
      <c r="J417" s="96">
        <v>15.15</v>
      </c>
    </row>
    <row r="418" spans="1:10" ht="26.1" customHeight="1" x14ac:dyDescent="0.25">
      <c r="A418" s="137" t="s">
        <v>510</v>
      </c>
      <c r="B418" s="133" t="s">
        <v>602</v>
      </c>
      <c r="C418" s="171" t="s">
        <v>128</v>
      </c>
      <c r="D418" s="171" t="s">
        <v>603</v>
      </c>
      <c r="E418" s="297" t="s">
        <v>513</v>
      </c>
      <c r="F418" s="297"/>
      <c r="G418" s="134" t="s">
        <v>197</v>
      </c>
      <c r="H418" s="135">
        <v>1</v>
      </c>
      <c r="I418" s="136">
        <v>20.27</v>
      </c>
      <c r="J418" s="138">
        <v>20.27</v>
      </c>
    </row>
    <row r="419" spans="1:10" ht="39" customHeight="1" x14ac:dyDescent="0.25">
      <c r="A419" s="137" t="s">
        <v>510</v>
      </c>
      <c r="B419" s="133" t="s">
        <v>600</v>
      </c>
      <c r="C419" s="171" t="s">
        <v>128</v>
      </c>
      <c r="D419" s="171" t="s">
        <v>601</v>
      </c>
      <c r="E419" s="297" t="s">
        <v>513</v>
      </c>
      <c r="F419" s="297"/>
      <c r="G419" s="134" t="s">
        <v>197</v>
      </c>
      <c r="H419" s="135">
        <v>3</v>
      </c>
      <c r="I419" s="136">
        <v>1.1599999999999999</v>
      </c>
      <c r="J419" s="138">
        <v>3.48</v>
      </c>
    </row>
    <row r="420" spans="1:10" x14ac:dyDescent="0.25">
      <c r="A420" s="97"/>
      <c r="B420" s="170"/>
      <c r="C420" s="170"/>
      <c r="D420" s="170"/>
      <c r="E420" s="170" t="s">
        <v>182</v>
      </c>
      <c r="F420" s="98">
        <v>13.55</v>
      </c>
      <c r="G420" s="170" t="s">
        <v>183</v>
      </c>
      <c r="H420" s="98">
        <v>0</v>
      </c>
      <c r="I420" s="170" t="s">
        <v>184</v>
      </c>
      <c r="J420" s="99">
        <v>13.55</v>
      </c>
    </row>
    <row r="421" spans="1:10" x14ac:dyDescent="0.25">
      <c r="A421" s="97"/>
      <c r="B421" s="170"/>
      <c r="C421" s="170"/>
      <c r="D421" s="170"/>
      <c r="E421" s="170" t="s">
        <v>185</v>
      </c>
      <c r="F421" s="98">
        <v>11.16</v>
      </c>
      <c r="G421" s="170"/>
      <c r="H421" s="293" t="s">
        <v>186</v>
      </c>
      <c r="I421" s="293"/>
      <c r="J421" s="99">
        <v>53.78</v>
      </c>
    </row>
    <row r="422" spans="1:10" ht="31.5" customHeight="1" thickBot="1" x14ac:dyDescent="0.3">
      <c r="A422" s="164"/>
      <c r="B422" s="165"/>
      <c r="C422" s="165"/>
      <c r="D422" s="165"/>
      <c r="E422" s="165"/>
      <c r="F422" s="165"/>
      <c r="G422" s="165" t="s">
        <v>187</v>
      </c>
      <c r="H422" s="100" t="s">
        <v>516</v>
      </c>
      <c r="I422" s="165" t="s">
        <v>189</v>
      </c>
      <c r="J422" s="101">
        <v>161.34</v>
      </c>
    </row>
    <row r="423" spans="1:10" ht="0.95" customHeight="1" thickTop="1" x14ac:dyDescent="0.25">
      <c r="A423" s="102"/>
      <c r="B423" s="76"/>
      <c r="C423" s="76"/>
      <c r="D423" s="76"/>
      <c r="E423" s="76"/>
      <c r="F423" s="76"/>
      <c r="G423" s="76"/>
      <c r="H423" s="76"/>
      <c r="I423" s="76"/>
      <c r="J423" s="103"/>
    </row>
    <row r="424" spans="1:10" ht="18" customHeight="1" x14ac:dyDescent="0.25">
      <c r="A424" s="92" t="s">
        <v>317</v>
      </c>
      <c r="B424" s="177" t="s">
        <v>120</v>
      </c>
      <c r="C424" s="176" t="s">
        <v>121</v>
      </c>
      <c r="D424" s="176" t="s">
        <v>3</v>
      </c>
      <c r="E424" s="303" t="s">
        <v>173</v>
      </c>
      <c r="F424" s="303"/>
      <c r="G424" s="70" t="s">
        <v>122</v>
      </c>
      <c r="H424" s="177" t="s">
        <v>123</v>
      </c>
      <c r="I424" s="177" t="s">
        <v>124</v>
      </c>
      <c r="J424" s="178" t="s">
        <v>54</v>
      </c>
    </row>
    <row r="425" spans="1:10" ht="26.1" customHeight="1" x14ac:dyDescent="0.25">
      <c r="A425" s="93" t="s">
        <v>174</v>
      </c>
      <c r="B425" s="63" t="s">
        <v>441</v>
      </c>
      <c r="C425" s="173" t="s">
        <v>128</v>
      </c>
      <c r="D425" s="173" t="s">
        <v>442</v>
      </c>
      <c r="E425" s="299" t="s">
        <v>590</v>
      </c>
      <c r="F425" s="299"/>
      <c r="G425" s="62" t="s">
        <v>197</v>
      </c>
      <c r="H425" s="71">
        <v>1</v>
      </c>
      <c r="I425" s="64">
        <v>487.05</v>
      </c>
      <c r="J425" s="94">
        <v>487.05</v>
      </c>
    </row>
    <row r="426" spans="1:10" ht="26.1" customHeight="1" x14ac:dyDescent="0.25">
      <c r="A426" s="95" t="s">
        <v>179</v>
      </c>
      <c r="B426" s="72" t="s">
        <v>134</v>
      </c>
      <c r="C426" s="174" t="s">
        <v>128</v>
      </c>
      <c r="D426" s="174" t="s">
        <v>135</v>
      </c>
      <c r="E426" s="300" t="s">
        <v>178</v>
      </c>
      <c r="F426" s="300"/>
      <c r="G426" s="73" t="s">
        <v>107</v>
      </c>
      <c r="H426" s="74">
        <v>0.77910000000000001</v>
      </c>
      <c r="I426" s="75">
        <v>31.96</v>
      </c>
      <c r="J426" s="96">
        <v>24.9</v>
      </c>
    </row>
    <row r="427" spans="1:10" ht="24" customHeight="1" x14ac:dyDescent="0.25">
      <c r="A427" s="95" t="s">
        <v>179</v>
      </c>
      <c r="B427" s="72" t="s">
        <v>518</v>
      </c>
      <c r="C427" s="174" t="s">
        <v>128</v>
      </c>
      <c r="D427" s="174" t="s">
        <v>519</v>
      </c>
      <c r="E427" s="300" t="s">
        <v>178</v>
      </c>
      <c r="F427" s="300"/>
      <c r="G427" s="73" t="s">
        <v>107</v>
      </c>
      <c r="H427" s="74">
        <v>0.43840000000000001</v>
      </c>
      <c r="I427" s="75">
        <v>24.94</v>
      </c>
      <c r="J427" s="96">
        <v>10.93</v>
      </c>
    </row>
    <row r="428" spans="1:10" ht="26.1" customHeight="1" x14ac:dyDescent="0.25">
      <c r="A428" s="137" t="s">
        <v>510</v>
      </c>
      <c r="B428" s="133" t="s">
        <v>674</v>
      </c>
      <c r="C428" s="171" t="s">
        <v>128</v>
      </c>
      <c r="D428" s="171" t="s">
        <v>675</v>
      </c>
      <c r="E428" s="297" t="s">
        <v>513</v>
      </c>
      <c r="F428" s="297"/>
      <c r="G428" s="134" t="s">
        <v>197</v>
      </c>
      <c r="H428" s="135">
        <v>1</v>
      </c>
      <c r="I428" s="136">
        <v>383</v>
      </c>
      <c r="J428" s="138">
        <v>383</v>
      </c>
    </row>
    <row r="429" spans="1:10" ht="26.1" customHeight="1" x14ac:dyDescent="0.25">
      <c r="A429" s="137" t="s">
        <v>510</v>
      </c>
      <c r="B429" s="133" t="s">
        <v>306</v>
      </c>
      <c r="C429" s="171" t="s">
        <v>128</v>
      </c>
      <c r="D429" s="171" t="s">
        <v>307</v>
      </c>
      <c r="E429" s="297" t="s">
        <v>513</v>
      </c>
      <c r="F429" s="297"/>
      <c r="G429" s="134" t="s">
        <v>197</v>
      </c>
      <c r="H429" s="135">
        <v>1</v>
      </c>
      <c r="I429" s="136">
        <v>15.42</v>
      </c>
      <c r="J429" s="138">
        <v>15.42</v>
      </c>
    </row>
    <row r="430" spans="1:10" ht="24" customHeight="1" x14ac:dyDescent="0.25">
      <c r="A430" s="137" t="s">
        <v>510</v>
      </c>
      <c r="B430" s="133" t="s">
        <v>604</v>
      </c>
      <c r="C430" s="171" t="s">
        <v>128</v>
      </c>
      <c r="D430" s="171" t="s">
        <v>605</v>
      </c>
      <c r="E430" s="297" t="s">
        <v>513</v>
      </c>
      <c r="F430" s="297"/>
      <c r="G430" s="134" t="s">
        <v>207</v>
      </c>
      <c r="H430" s="135">
        <v>8.8099999999999998E-2</v>
      </c>
      <c r="I430" s="136">
        <v>80.38</v>
      </c>
      <c r="J430" s="138">
        <v>7.08</v>
      </c>
    </row>
    <row r="431" spans="1:10" ht="39" customHeight="1" x14ac:dyDescent="0.25">
      <c r="A431" s="137" t="s">
        <v>510</v>
      </c>
      <c r="B431" s="133" t="s">
        <v>309</v>
      </c>
      <c r="C431" s="171" t="s">
        <v>128</v>
      </c>
      <c r="D431" s="171" t="s">
        <v>310</v>
      </c>
      <c r="E431" s="297" t="s">
        <v>513</v>
      </c>
      <c r="F431" s="297"/>
      <c r="G431" s="134" t="s">
        <v>197</v>
      </c>
      <c r="H431" s="135">
        <v>2</v>
      </c>
      <c r="I431" s="136">
        <v>22.86</v>
      </c>
      <c r="J431" s="138">
        <v>45.72</v>
      </c>
    </row>
    <row r="432" spans="1:10" x14ac:dyDescent="0.25">
      <c r="A432" s="97"/>
      <c r="B432" s="170"/>
      <c r="C432" s="170"/>
      <c r="D432" s="170"/>
      <c r="E432" s="170" t="s">
        <v>182</v>
      </c>
      <c r="F432" s="98">
        <v>25.35</v>
      </c>
      <c r="G432" s="170" t="s">
        <v>183</v>
      </c>
      <c r="H432" s="98">
        <v>0</v>
      </c>
      <c r="I432" s="170" t="s">
        <v>184</v>
      </c>
      <c r="J432" s="99">
        <v>25.35</v>
      </c>
    </row>
    <row r="433" spans="1:10" x14ac:dyDescent="0.25">
      <c r="A433" s="97"/>
      <c r="B433" s="170"/>
      <c r="C433" s="170"/>
      <c r="D433" s="170"/>
      <c r="E433" s="170" t="s">
        <v>185</v>
      </c>
      <c r="F433" s="98">
        <v>127.55</v>
      </c>
      <c r="G433" s="170"/>
      <c r="H433" s="293" t="s">
        <v>186</v>
      </c>
      <c r="I433" s="293"/>
      <c r="J433" s="99">
        <v>614.6</v>
      </c>
    </row>
    <row r="434" spans="1:10" ht="29.25" customHeight="1" thickBot="1" x14ac:dyDescent="0.3">
      <c r="A434" s="164"/>
      <c r="B434" s="165"/>
      <c r="C434" s="165"/>
      <c r="D434" s="165"/>
      <c r="E434" s="165"/>
      <c r="F434" s="165"/>
      <c r="G434" s="165" t="s">
        <v>187</v>
      </c>
      <c r="H434" s="100" t="s">
        <v>597</v>
      </c>
      <c r="I434" s="165" t="s">
        <v>189</v>
      </c>
      <c r="J434" s="101">
        <v>614.6</v>
      </c>
    </row>
    <row r="435" spans="1:10" ht="0.95" customHeight="1" thickTop="1" x14ac:dyDescent="0.25">
      <c r="A435" s="102"/>
      <c r="B435" s="76"/>
      <c r="C435" s="76"/>
      <c r="D435" s="76"/>
      <c r="E435" s="76"/>
      <c r="F435" s="76"/>
      <c r="G435" s="76"/>
      <c r="H435" s="76"/>
      <c r="I435" s="76"/>
      <c r="J435" s="103"/>
    </row>
    <row r="436" spans="1:10" ht="18" customHeight="1" x14ac:dyDescent="0.25">
      <c r="A436" s="92" t="s">
        <v>321</v>
      </c>
      <c r="B436" s="177" t="s">
        <v>120</v>
      </c>
      <c r="C436" s="176" t="s">
        <v>121</v>
      </c>
      <c r="D436" s="176" t="s">
        <v>3</v>
      </c>
      <c r="E436" s="303" t="s">
        <v>173</v>
      </c>
      <c r="F436" s="303"/>
      <c r="G436" s="70" t="s">
        <v>122</v>
      </c>
      <c r="H436" s="177" t="s">
        <v>123</v>
      </c>
      <c r="I436" s="177" t="s">
        <v>124</v>
      </c>
      <c r="J436" s="178" t="s">
        <v>54</v>
      </c>
    </row>
    <row r="437" spans="1:10" ht="26.1" customHeight="1" x14ac:dyDescent="0.25">
      <c r="A437" s="93" t="s">
        <v>174</v>
      </c>
      <c r="B437" s="63" t="s">
        <v>443</v>
      </c>
      <c r="C437" s="173" t="s">
        <v>128</v>
      </c>
      <c r="D437" s="173" t="s">
        <v>444</v>
      </c>
      <c r="E437" s="299" t="s">
        <v>564</v>
      </c>
      <c r="F437" s="299"/>
      <c r="G437" s="62" t="s">
        <v>360</v>
      </c>
      <c r="H437" s="71">
        <v>1</v>
      </c>
      <c r="I437" s="64">
        <v>24.35</v>
      </c>
      <c r="J437" s="94">
        <v>24.35</v>
      </c>
    </row>
    <row r="438" spans="1:10" ht="24" customHeight="1" x14ac:dyDescent="0.25">
      <c r="A438" s="95" t="s">
        <v>179</v>
      </c>
      <c r="B438" s="72" t="s">
        <v>518</v>
      </c>
      <c r="C438" s="174" t="s">
        <v>128</v>
      </c>
      <c r="D438" s="174" t="s">
        <v>519</v>
      </c>
      <c r="E438" s="300" t="s">
        <v>178</v>
      </c>
      <c r="F438" s="300"/>
      <c r="G438" s="73" t="s">
        <v>107</v>
      </c>
      <c r="H438" s="74">
        <v>0.16850000000000001</v>
      </c>
      <c r="I438" s="75">
        <v>24.94</v>
      </c>
      <c r="J438" s="96">
        <v>4.2</v>
      </c>
    </row>
    <row r="439" spans="1:10" ht="24" customHeight="1" x14ac:dyDescent="0.25">
      <c r="A439" s="95" t="s">
        <v>179</v>
      </c>
      <c r="B439" s="72" t="s">
        <v>565</v>
      </c>
      <c r="C439" s="174" t="s">
        <v>128</v>
      </c>
      <c r="D439" s="174" t="s">
        <v>566</v>
      </c>
      <c r="E439" s="300" t="s">
        <v>178</v>
      </c>
      <c r="F439" s="300"/>
      <c r="G439" s="73" t="s">
        <v>107</v>
      </c>
      <c r="H439" s="74">
        <v>0.50539999999999996</v>
      </c>
      <c r="I439" s="75">
        <v>34.35</v>
      </c>
      <c r="J439" s="96">
        <v>17.36</v>
      </c>
    </row>
    <row r="440" spans="1:10" ht="26.1" customHeight="1" x14ac:dyDescent="0.25">
      <c r="A440" s="137" t="s">
        <v>510</v>
      </c>
      <c r="B440" s="133" t="s">
        <v>660</v>
      </c>
      <c r="C440" s="171" t="s">
        <v>128</v>
      </c>
      <c r="D440" s="171" t="s">
        <v>661</v>
      </c>
      <c r="E440" s="297" t="s">
        <v>513</v>
      </c>
      <c r="F440" s="297"/>
      <c r="G440" s="134" t="s">
        <v>207</v>
      </c>
      <c r="H440" s="135">
        <v>0.7288</v>
      </c>
      <c r="I440" s="136">
        <v>3.76</v>
      </c>
      <c r="J440" s="138">
        <v>2.74</v>
      </c>
    </row>
    <row r="441" spans="1:10" ht="26.1" customHeight="1" x14ac:dyDescent="0.25">
      <c r="A441" s="137" t="s">
        <v>510</v>
      </c>
      <c r="B441" s="133" t="s">
        <v>662</v>
      </c>
      <c r="C441" s="171" t="s">
        <v>128</v>
      </c>
      <c r="D441" s="171" t="s">
        <v>663</v>
      </c>
      <c r="E441" s="297" t="s">
        <v>513</v>
      </c>
      <c r="F441" s="297"/>
      <c r="G441" s="134" t="s">
        <v>197</v>
      </c>
      <c r="H441" s="135">
        <v>4.0099999999999997E-2</v>
      </c>
      <c r="I441" s="136">
        <v>1.27</v>
      </c>
      <c r="J441" s="138">
        <v>0.05</v>
      </c>
    </row>
    <row r="442" spans="1:10" x14ac:dyDescent="0.25">
      <c r="A442" s="97"/>
      <c r="B442" s="170"/>
      <c r="C442" s="170"/>
      <c r="D442" s="170"/>
      <c r="E442" s="170" t="s">
        <v>182</v>
      </c>
      <c r="F442" s="98">
        <v>14.56</v>
      </c>
      <c r="G442" s="170" t="s">
        <v>183</v>
      </c>
      <c r="H442" s="98">
        <v>0</v>
      </c>
      <c r="I442" s="170" t="s">
        <v>184</v>
      </c>
      <c r="J442" s="99">
        <v>14.56</v>
      </c>
    </row>
    <row r="443" spans="1:10" x14ac:dyDescent="0.25">
      <c r="A443" s="97"/>
      <c r="B443" s="170"/>
      <c r="C443" s="170"/>
      <c r="D443" s="170"/>
      <c r="E443" s="170" t="s">
        <v>185</v>
      </c>
      <c r="F443" s="98">
        <v>6.37</v>
      </c>
      <c r="G443" s="170"/>
      <c r="H443" s="293" t="s">
        <v>186</v>
      </c>
      <c r="I443" s="293"/>
      <c r="J443" s="99">
        <v>30.72</v>
      </c>
    </row>
    <row r="444" spans="1:10" ht="27.75" customHeight="1" thickBot="1" x14ac:dyDescent="0.3">
      <c r="A444" s="164"/>
      <c r="B444" s="165"/>
      <c r="C444" s="165"/>
      <c r="D444" s="165"/>
      <c r="E444" s="165"/>
      <c r="F444" s="165"/>
      <c r="G444" s="165" t="s">
        <v>187</v>
      </c>
      <c r="H444" s="100" t="s">
        <v>569</v>
      </c>
      <c r="I444" s="165" t="s">
        <v>189</v>
      </c>
      <c r="J444" s="101">
        <v>3440.64</v>
      </c>
    </row>
    <row r="445" spans="1:10" ht="0.95" customHeight="1" thickTop="1" x14ac:dyDescent="0.25">
      <c r="A445" s="102"/>
      <c r="B445" s="76"/>
      <c r="C445" s="76"/>
      <c r="D445" s="76"/>
      <c r="E445" s="76"/>
      <c r="F445" s="76"/>
      <c r="G445" s="76"/>
      <c r="H445" s="76"/>
      <c r="I445" s="76"/>
      <c r="J445" s="103"/>
    </row>
    <row r="446" spans="1:10" ht="18" customHeight="1" x14ac:dyDescent="0.25">
      <c r="A446" s="92" t="s">
        <v>324</v>
      </c>
      <c r="B446" s="177" t="s">
        <v>120</v>
      </c>
      <c r="C446" s="176" t="s">
        <v>121</v>
      </c>
      <c r="D446" s="176" t="s">
        <v>3</v>
      </c>
      <c r="E446" s="303" t="s">
        <v>173</v>
      </c>
      <c r="F446" s="303"/>
      <c r="G446" s="70" t="s">
        <v>122</v>
      </c>
      <c r="H446" s="177" t="s">
        <v>123</v>
      </c>
      <c r="I446" s="177" t="s">
        <v>124</v>
      </c>
      <c r="J446" s="178" t="s">
        <v>54</v>
      </c>
    </row>
    <row r="447" spans="1:10" ht="24" customHeight="1" x14ac:dyDescent="0.25">
      <c r="A447" s="93" t="s">
        <v>174</v>
      </c>
      <c r="B447" s="63" t="s">
        <v>445</v>
      </c>
      <c r="C447" s="173" t="s">
        <v>128</v>
      </c>
      <c r="D447" s="173" t="s">
        <v>446</v>
      </c>
      <c r="E447" s="299" t="s">
        <v>547</v>
      </c>
      <c r="F447" s="299"/>
      <c r="G447" s="62" t="s">
        <v>250</v>
      </c>
      <c r="H447" s="71">
        <v>1</v>
      </c>
      <c r="I447" s="64">
        <v>70.03</v>
      </c>
      <c r="J447" s="94">
        <v>70.03</v>
      </c>
    </row>
    <row r="448" spans="1:10" ht="24" customHeight="1" x14ac:dyDescent="0.25">
      <c r="A448" s="95" t="s">
        <v>179</v>
      </c>
      <c r="B448" s="72" t="s">
        <v>518</v>
      </c>
      <c r="C448" s="174" t="s">
        <v>128</v>
      </c>
      <c r="D448" s="174" t="s">
        <v>519</v>
      </c>
      <c r="E448" s="300" t="s">
        <v>178</v>
      </c>
      <c r="F448" s="300"/>
      <c r="G448" s="73" t="s">
        <v>107</v>
      </c>
      <c r="H448" s="74">
        <v>0.15</v>
      </c>
      <c r="I448" s="75">
        <v>24.94</v>
      </c>
      <c r="J448" s="96">
        <v>3.74</v>
      </c>
    </row>
    <row r="449" spans="1:10" ht="24" customHeight="1" x14ac:dyDescent="0.25">
      <c r="A449" s="95" t="s">
        <v>179</v>
      </c>
      <c r="B449" s="72" t="s">
        <v>548</v>
      </c>
      <c r="C449" s="174" t="s">
        <v>128</v>
      </c>
      <c r="D449" s="174" t="s">
        <v>549</v>
      </c>
      <c r="E449" s="300" t="s">
        <v>178</v>
      </c>
      <c r="F449" s="300"/>
      <c r="G449" s="73" t="s">
        <v>107</v>
      </c>
      <c r="H449" s="74">
        <v>0.29899999999999999</v>
      </c>
      <c r="I449" s="75">
        <v>32.54</v>
      </c>
      <c r="J449" s="96">
        <v>9.7200000000000006</v>
      </c>
    </row>
    <row r="450" spans="1:10" ht="24" customHeight="1" x14ac:dyDescent="0.25">
      <c r="A450" s="137" t="s">
        <v>510</v>
      </c>
      <c r="B450" s="133" t="s">
        <v>322</v>
      </c>
      <c r="C450" s="171" t="s">
        <v>128</v>
      </c>
      <c r="D450" s="171" t="s">
        <v>323</v>
      </c>
      <c r="E450" s="297" t="s">
        <v>513</v>
      </c>
      <c r="F450" s="297"/>
      <c r="G450" s="134" t="s">
        <v>207</v>
      </c>
      <c r="H450" s="135">
        <v>0.86140000000000005</v>
      </c>
      <c r="I450" s="136">
        <v>1.99</v>
      </c>
      <c r="J450" s="138">
        <v>1.71</v>
      </c>
    </row>
    <row r="451" spans="1:10" ht="39" customHeight="1" x14ac:dyDescent="0.25">
      <c r="A451" s="137" t="s">
        <v>510</v>
      </c>
      <c r="B451" s="133" t="s">
        <v>676</v>
      </c>
      <c r="C451" s="171" t="s">
        <v>128</v>
      </c>
      <c r="D451" s="171" t="s">
        <v>677</v>
      </c>
      <c r="E451" s="297" t="s">
        <v>513</v>
      </c>
      <c r="F451" s="297"/>
      <c r="G451" s="134" t="s">
        <v>250</v>
      </c>
      <c r="H451" s="135">
        <v>1.04</v>
      </c>
      <c r="I451" s="136">
        <v>52.32</v>
      </c>
      <c r="J451" s="138">
        <v>54.41</v>
      </c>
    </row>
    <row r="452" spans="1:10" ht="24" customHeight="1" x14ac:dyDescent="0.25">
      <c r="A452" s="137" t="s">
        <v>510</v>
      </c>
      <c r="B452" s="133" t="s">
        <v>218</v>
      </c>
      <c r="C452" s="171" t="s">
        <v>128</v>
      </c>
      <c r="D452" s="171" t="s">
        <v>219</v>
      </c>
      <c r="E452" s="297" t="s">
        <v>513</v>
      </c>
      <c r="F452" s="297"/>
      <c r="G452" s="134" t="s">
        <v>207</v>
      </c>
      <c r="H452" s="135">
        <v>0.12</v>
      </c>
      <c r="I452" s="136">
        <v>3.81</v>
      </c>
      <c r="J452" s="138">
        <v>0.45</v>
      </c>
    </row>
    <row r="453" spans="1:10" x14ac:dyDescent="0.25">
      <c r="A453" s="97"/>
      <c r="B453" s="170"/>
      <c r="C453" s="170"/>
      <c r="D453" s="170"/>
      <c r="E453" s="170" t="s">
        <v>182</v>
      </c>
      <c r="F453" s="98">
        <v>9.41</v>
      </c>
      <c r="G453" s="170" t="s">
        <v>183</v>
      </c>
      <c r="H453" s="98">
        <v>0</v>
      </c>
      <c r="I453" s="170" t="s">
        <v>184</v>
      </c>
      <c r="J453" s="99">
        <v>9.41</v>
      </c>
    </row>
    <row r="454" spans="1:10" x14ac:dyDescent="0.25">
      <c r="A454" s="97"/>
      <c r="B454" s="170"/>
      <c r="C454" s="170"/>
      <c r="D454" s="170"/>
      <c r="E454" s="170" t="s">
        <v>185</v>
      </c>
      <c r="F454" s="98">
        <v>18.34</v>
      </c>
      <c r="G454" s="170"/>
      <c r="H454" s="293" t="s">
        <v>186</v>
      </c>
      <c r="I454" s="293"/>
      <c r="J454" s="99">
        <v>88.37</v>
      </c>
    </row>
    <row r="455" spans="1:10" ht="30" customHeight="1" x14ac:dyDescent="0.25">
      <c r="A455" s="164"/>
      <c r="B455" s="165"/>
      <c r="C455" s="165"/>
      <c r="D455" s="165"/>
      <c r="E455" s="165"/>
      <c r="F455" s="165"/>
      <c r="G455" s="165" t="s">
        <v>187</v>
      </c>
      <c r="H455" s="100" t="s">
        <v>552</v>
      </c>
      <c r="I455" s="165" t="s">
        <v>189</v>
      </c>
      <c r="J455" s="101">
        <v>883.7</v>
      </c>
    </row>
    <row r="456" spans="1:10" ht="0.95" hidden="1" customHeight="1" thickTop="1" x14ac:dyDescent="0.25">
      <c r="A456" s="102"/>
      <c r="B456" s="76"/>
      <c r="C456" s="76"/>
      <c r="D456" s="76"/>
      <c r="E456" s="76"/>
      <c r="F456" s="76"/>
      <c r="G456" s="76"/>
      <c r="H456" s="76"/>
      <c r="I456" s="76"/>
      <c r="J456" s="103"/>
    </row>
    <row r="457" spans="1:10" ht="18" customHeight="1" x14ac:dyDescent="0.25">
      <c r="A457" s="92" t="s">
        <v>328</v>
      </c>
      <c r="B457" s="177" t="s">
        <v>120</v>
      </c>
      <c r="C457" s="176" t="s">
        <v>121</v>
      </c>
      <c r="D457" s="176" t="s">
        <v>3</v>
      </c>
      <c r="E457" s="303" t="s">
        <v>173</v>
      </c>
      <c r="F457" s="303"/>
      <c r="G457" s="70" t="s">
        <v>122</v>
      </c>
      <c r="H457" s="177" t="s">
        <v>123</v>
      </c>
      <c r="I457" s="177" t="s">
        <v>124</v>
      </c>
      <c r="J457" s="178" t="s">
        <v>54</v>
      </c>
    </row>
    <row r="458" spans="1:10" ht="24" customHeight="1" x14ac:dyDescent="0.25">
      <c r="A458" s="93" t="s">
        <v>174</v>
      </c>
      <c r="B458" s="63" t="s">
        <v>447</v>
      </c>
      <c r="C458" s="173" t="s">
        <v>294</v>
      </c>
      <c r="D458" s="173" t="s">
        <v>448</v>
      </c>
      <c r="E458" s="299" t="s">
        <v>678</v>
      </c>
      <c r="F458" s="299"/>
      <c r="G458" s="62" t="s">
        <v>360</v>
      </c>
      <c r="H458" s="71">
        <v>1</v>
      </c>
      <c r="I458" s="64">
        <v>64.67</v>
      </c>
      <c r="J458" s="94">
        <v>64.67</v>
      </c>
    </row>
    <row r="459" spans="1:10" ht="15" customHeight="1" x14ac:dyDescent="0.25">
      <c r="A459" s="92" t="s">
        <v>1</v>
      </c>
      <c r="B459" s="177" t="s">
        <v>120</v>
      </c>
      <c r="C459" s="176" t="s">
        <v>121</v>
      </c>
      <c r="D459" s="176" t="s">
        <v>3</v>
      </c>
      <c r="E459" s="303" t="s">
        <v>173</v>
      </c>
      <c r="F459" s="305"/>
      <c r="G459" s="70" t="s">
        <v>122</v>
      </c>
      <c r="H459" s="177" t="s">
        <v>123</v>
      </c>
      <c r="I459" s="177" t="s">
        <v>124</v>
      </c>
      <c r="J459" s="178" t="s">
        <v>54</v>
      </c>
    </row>
    <row r="460" spans="1:10" ht="24" customHeight="1" x14ac:dyDescent="0.25">
      <c r="A460" s="137" t="s">
        <v>510</v>
      </c>
      <c r="B460" s="133" t="s">
        <v>679</v>
      </c>
      <c r="C460" s="171" t="s">
        <v>294</v>
      </c>
      <c r="D460" s="171" t="s">
        <v>680</v>
      </c>
      <c r="E460" s="297" t="s">
        <v>513</v>
      </c>
      <c r="F460" s="297"/>
      <c r="G460" s="134" t="s">
        <v>360</v>
      </c>
      <c r="H460" s="135">
        <v>1</v>
      </c>
      <c r="I460" s="136" t="s">
        <v>681</v>
      </c>
      <c r="J460" s="139" t="s">
        <v>681</v>
      </c>
    </row>
    <row r="461" spans="1:10" ht="39.950000000000003" customHeight="1" x14ac:dyDescent="0.25">
      <c r="A461" s="306" t="s">
        <v>682</v>
      </c>
      <c r="B461" s="305"/>
      <c r="C461" s="305"/>
      <c r="D461" s="305"/>
      <c r="E461" s="305"/>
      <c r="F461" s="305"/>
      <c r="G461" s="305"/>
      <c r="H461" s="305"/>
      <c r="I461" s="305"/>
      <c r="J461" s="307"/>
    </row>
    <row r="462" spans="1:10" ht="15" customHeight="1" x14ac:dyDescent="0.25">
      <c r="A462" s="92" t="s">
        <v>1</v>
      </c>
      <c r="B462" s="177" t="s">
        <v>120</v>
      </c>
      <c r="C462" s="176" t="s">
        <v>121</v>
      </c>
      <c r="D462" s="176" t="s">
        <v>3</v>
      </c>
      <c r="E462" s="303" t="s">
        <v>173</v>
      </c>
      <c r="F462" s="305"/>
      <c r="G462" s="70" t="s">
        <v>122</v>
      </c>
      <c r="H462" s="177" t="s">
        <v>123</v>
      </c>
      <c r="I462" s="177" t="s">
        <v>124</v>
      </c>
      <c r="J462" s="178" t="s">
        <v>54</v>
      </c>
    </row>
    <row r="463" spans="1:10" ht="24" customHeight="1" x14ac:dyDescent="0.25">
      <c r="A463" s="137" t="s">
        <v>510</v>
      </c>
      <c r="B463" s="133" t="s">
        <v>679</v>
      </c>
      <c r="C463" s="171" t="s">
        <v>294</v>
      </c>
      <c r="D463" s="171" t="s">
        <v>680</v>
      </c>
      <c r="E463" s="297" t="s">
        <v>513</v>
      </c>
      <c r="F463" s="297"/>
      <c r="G463" s="134" t="s">
        <v>360</v>
      </c>
      <c r="H463" s="135">
        <v>1</v>
      </c>
      <c r="I463" s="136" t="s">
        <v>681</v>
      </c>
      <c r="J463" s="139" t="s">
        <v>681</v>
      </c>
    </row>
    <row r="464" spans="1:10" x14ac:dyDescent="0.25">
      <c r="A464" s="97"/>
      <c r="B464" s="170"/>
      <c r="C464" s="170"/>
      <c r="D464" s="170"/>
      <c r="E464" s="170" t="s">
        <v>182</v>
      </c>
      <c r="F464" s="98">
        <v>0</v>
      </c>
      <c r="G464" s="170" t="s">
        <v>183</v>
      </c>
      <c r="H464" s="98">
        <v>0</v>
      </c>
      <c r="I464" s="170" t="s">
        <v>184</v>
      </c>
      <c r="J464" s="99">
        <v>0</v>
      </c>
    </row>
    <row r="465" spans="1:10" x14ac:dyDescent="0.25">
      <c r="A465" s="97"/>
      <c r="B465" s="170"/>
      <c r="C465" s="170"/>
      <c r="D465" s="170"/>
      <c r="E465" s="170" t="s">
        <v>185</v>
      </c>
      <c r="F465" s="98">
        <v>16.93</v>
      </c>
      <c r="G465" s="170"/>
      <c r="H465" s="293" t="s">
        <v>186</v>
      </c>
      <c r="I465" s="293"/>
      <c r="J465" s="99">
        <v>81.599999999999994</v>
      </c>
    </row>
    <row r="466" spans="1:10" ht="30" customHeight="1" thickBot="1" x14ac:dyDescent="0.3">
      <c r="A466" s="164"/>
      <c r="B466" s="165"/>
      <c r="C466" s="165"/>
      <c r="D466" s="165"/>
      <c r="E466" s="165"/>
      <c r="F466" s="165"/>
      <c r="G466" s="165" t="s">
        <v>187</v>
      </c>
      <c r="H466" s="100" t="s">
        <v>530</v>
      </c>
      <c r="I466" s="165" t="s">
        <v>189</v>
      </c>
      <c r="J466" s="101">
        <v>1632</v>
      </c>
    </row>
    <row r="467" spans="1:10" ht="0.95" customHeight="1" thickTop="1" x14ac:dyDescent="0.25">
      <c r="A467" s="102"/>
      <c r="B467" s="76"/>
      <c r="C467" s="76"/>
      <c r="D467" s="76"/>
      <c r="E467" s="76"/>
      <c r="F467" s="76"/>
      <c r="G467" s="76"/>
      <c r="H467" s="76"/>
      <c r="I467" s="76"/>
      <c r="J467" s="103"/>
    </row>
    <row r="468" spans="1:10" ht="18" customHeight="1" x14ac:dyDescent="0.25">
      <c r="A468" s="92" t="s">
        <v>331</v>
      </c>
      <c r="B468" s="177" t="s">
        <v>120</v>
      </c>
      <c r="C468" s="176" t="s">
        <v>121</v>
      </c>
      <c r="D468" s="176" t="s">
        <v>3</v>
      </c>
      <c r="E468" s="303" t="s">
        <v>173</v>
      </c>
      <c r="F468" s="303"/>
      <c r="G468" s="70" t="s">
        <v>122</v>
      </c>
      <c r="H468" s="177" t="s">
        <v>123</v>
      </c>
      <c r="I468" s="177" t="s">
        <v>124</v>
      </c>
      <c r="J468" s="178" t="s">
        <v>54</v>
      </c>
    </row>
    <row r="469" spans="1:10" ht="51.95" customHeight="1" x14ac:dyDescent="0.25">
      <c r="A469" s="93" t="s">
        <v>174</v>
      </c>
      <c r="B469" s="63" t="s">
        <v>449</v>
      </c>
      <c r="C469" s="173" t="s">
        <v>176</v>
      </c>
      <c r="D469" s="173" t="s">
        <v>450</v>
      </c>
      <c r="E469" s="299" t="s">
        <v>178</v>
      </c>
      <c r="F469" s="299"/>
      <c r="G469" s="62" t="s">
        <v>291</v>
      </c>
      <c r="H469" s="71">
        <v>1</v>
      </c>
      <c r="I469" s="64">
        <v>21.78</v>
      </c>
      <c r="J469" s="94">
        <v>21.78</v>
      </c>
    </row>
    <row r="470" spans="1:10" ht="51.95" customHeight="1" x14ac:dyDescent="0.25">
      <c r="A470" s="95" t="s">
        <v>179</v>
      </c>
      <c r="B470" s="72" t="s">
        <v>683</v>
      </c>
      <c r="C470" s="174" t="s">
        <v>294</v>
      </c>
      <c r="D470" s="174" t="s">
        <v>684</v>
      </c>
      <c r="E470" s="300" t="s">
        <v>685</v>
      </c>
      <c r="F470" s="300"/>
      <c r="G470" s="73" t="s">
        <v>686</v>
      </c>
      <c r="H470" s="74">
        <v>5.0000000000000001E-4</v>
      </c>
      <c r="I470" s="75">
        <v>2287.64</v>
      </c>
      <c r="J470" s="96">
        <v>1.1399999999999999</v>
      </c>
    </row>
    <row r="471" spans="1:10" ht="24" customHeight="1" x14ac:dyDescent="0.25">
      <c r="A471" s="95" t="s">
        <v>179</v>
      </c>
      <c r="B471" s="72" t="s">
        <v>131</v>
      </c>
      <c r="C471" s="174" t="s">
        <v>128</v>
      </c>
      <c r="D471" s="174" t="s">
        <v>132</v>
      </c>
      <c r="E471" s="300" t="s">
        <v>178</v>
      </c>
      <c r="F471" s="300"/>
      <c r="G471" s="73" t="s">
        <v>107</v>
      </c>
      <c r="H471" s="74">
        <v>0.25</v>
      </c>
      <c r="I471" s="75">
        <v>32.69</v>
      </c>
      <c r="J471" s="96">
        <v>8.17</v>
      </c>
    </row>
    <row r="472" spans="1:10" ht="24" customHeight="1" x14ac:dyDescent="0.25">
      <c r="A472" s="95" t="s">
        <v>179</v>
      </c>
      <c r="B472" s="72" t="s">
        <v>518</v>
      </c>
      <c r="C472" s="174" t="s">
        <v>128</v>
      </c>
      <c r="D472" s="174" t="s">
        <v>519</v>
      </c>
      <c r="E472" s="300" t="s">
        <v>178</v>
      </c>
      <c r="F472" s="300"/>
      <c r="G472" s="73" t="s">
        <v>107</v>
      </c>
      <c r="H472" s="74">
        <v>0.5</v>
      </c>
      <c r="I472" s="75">
        <v>24.94</v>
      </c>
      <c r="J472" s="96">
        <v>12.47</v>
      </c>
    </row>
    <row r="473" spans="1:10" x14ac:dyDescent="0.25">
      <c r="A473" s="97"/>
      <c r="B473" s="170"/>
      <c r="C473" s="170"/>
      <c r="D473" s="170"/>
      <c r="E473" s="170" t="s">
        <v>182</v>
      </c>
      <c r="F473" s="98">
        <v>13.92</v>
      </c>
      <c r="G473" s="170" t="s">
        <v>183</v>
      </c>
      <c r="H473" s="98">
        <v>0</v>
      </c>
      <c r="I473" s="170" t="s">
        <v>184</v>
      </c>
      <c r="J473" s="99">
        <v>13.92</v>
      </c>
    </row>
    <row r="474" spans="1:10" x14ac:dyDescent="0.25">
      <c r="A474" s="97"/>
      <c r="B474" s="170"/>
      <c r="C474" s="170"/>
      <c r="D474" s="170"/>
      <c r="E474" s="170" t="s">
        <v>185</v>
      </c>
      <c r="F474" s="98">
        <v>5.7</v>
      </c>
      <c r="G474" s="170"/>
      <c r="H474" s="293" t="s">
        <v>186</v>
      </c>
      <c r="I474" s="293"/>
      <c r="J474" s="99">
        <v>27.48</v>
      </c>
    </row>
    <row r="475" spans="1:10" ht="30.75" customHeight="1" thickBot="1" x14ac:dyDescent="0.3">
      <c r="A475" s="164"/>
      <c r="B475" s="165"/>
      <c r="C475" s="165"/>
      <c r="D475" s="165"/>
      <c r="E475" s="165"/>
      <c r="F475" s="165"/>
      <c r="G475" s="165" t="s">
        <v>187</v>
      </c>
      <c r="H475" s="100" t="s">
        <v>552</v>
      </c>
      <c r="I475" s="165" t="s">
        <v>189</v>
      </c>
      <c r="J475" s="101">
        <v>274.8</v>
      </c>
    </row>
    <row r="476" spans="1:10" ht="0.95" customHeight="1" thickTop="1" x14ac:dyDescent="0.25">
      <c r="A476" s="102"/>
      <c r="B476" s="76"/>
      <c r="C476" s="76"/>
      <c r="D476" s="76"/>
      <c r="E476" s="76"/>
      <c r="F476" s="76"/>
      <c r="G476" s="76"/>
      <c r="H476" s="76"/>
      <c r="I476" s="76"/>
      <c r="J476" s="103"/>
    </row>
    <row r="477" spans="1:10" ht="18" customHeight="1" x14ac:dyDescent="0.25">
      <c r="A477" s="92" t="s">
        <v>335</v>
      </c>
      <c r="B477" s="177" t="s">
        <v>120</v>
      </c>
      <c r="C477" s="176" t="s">
        <v>121</v>
      </c>
      <c r="D477" s="176" t="s">
        <v>3</v>
      </c>
      <c r="E477" s="303" t="s">
        <v>173</v>
      </c>
      <c r="F477" s="303"/>
      <c r="G477" s="70" t="s">
        <v>122</v>
      </c>
      <c r="H477" s="177" t="s">
        <v>123</v>
      </c>
      <c r="I477" s="177" t="s">
        <v>124</v>
      </c>
      <c r="J477" s="178" t="s">
        <v>54</v>
      </c>
    </row>
    <row r="478" spans="1:10" ht="26.1" customHeight="1" x14ac:dyDescent="0.25">
      <c r="A478" s="93" t="s">
        <v>174</v>
      </c>
      <c r="B478" s="63" t="s">
        <v>451</v>
      </c>
      <c r="C478" s="173" t="s">
        <v>176</v>
      </c>
      <c r="D478" s="173" t="s">
        <v>452</v>
      </c>
      <c r="E478" s="299" t="s">
        <v>178</v>
      </c>
      <c r="F478" s="299"/>
      <c r="G478" s="62" t="s">
        <v>360</v>
      </c>
      <c r="H478" s="71">
        <v>1</v>
      </c>
      <c r="I478" s="64">
        <v>30.76</v>
      </c>
      <c r="J478" s="94">
        <v>30.76</v>
      </c>
    </row>
    <row r="479" spans="1:10" ht="24" customHeight="1" x14ac:dyDescent="0.25">
      <c r="A479" s="95" t="s">
        <v>179</v>
      </c>
      <c r="B479" s="72" t="s">
        <v>518</v>
      </c>
      <c r="C479" s="174" t="s">
        <v>128</v>
      </c>
      <c r="D479" s="174" t="s">
        <v>519</v>
      </c>
      <c r="E479" s="300" t="s">
        <v>178</v>
      </c>
      <c r="F479" s="300"/>
      <c r="G479" s="73" t="s">
        <v>107</v>
      </c>
      <c r="H479" s="74">
        <v>0.2</v>
      </c>
      <c r="I479" s="75">
        <v>24.94</v>
      </c>
      <c r="J479" s="96">
        <v>4.9800000000000004</v>
      </c>
    </row>
    <row r="480" spans="1:10" ht="26.1" customHeight="1" x14ac:dyDescent="0.25">
      <c r="A480" s="137" t="s">
        <v>510</v>
      </c>
      <c r="B480" s="133" t="s">
        <v>687</v>
      </c>
      <c r="C480" s="171" t="s">
        <v>274</v>
      </c>
      <c r="D480" s="171" t="s">
        <v>688</v>
      </c>
      <c r="E480" s="297" t="s">
        <v>513</v>
      </c>
      <c r="F480" s="297"/>
      <c r="G480" s="134" t="s">
        <v>360</v>
      </c>
      <c r="H480" s="135">
        <v>1</v>
      </c>
      <c r="I480" s="136">
        <v>25.78</v>
      </c>
      <c r="J480" s="138">
        <v>25.78</v>
      </c>
    </row>
    <row r="481" spans="1:10" x14ac:dyDescent="0.25">
      <c r="A481" s="97"/>
      <c r="B481" s="170"/>
      <c r="C481" s="170"/>
      <c r="D481" s="170"/>
      <c r="E481" s="170" t="s">
        <v>182</v>
      </c>
      <c r="F481" s="98">
        <v>3.19</v>
      </c>
      <c r="G481" s="170" t="s">
        <v>183</v>
      </c>
      <c r="H481" s="98">
        <v>0</v>
      </c>
      <c r="I481" s="170" t="s">
        <v>184</v>
      </c>
      <c r="J481" s="99">
        <v>3.19</v>
      </c>
    </row>
    <row r="482" spans="1:10" x14ac:dyDescent="0.25">
      <c r="A482" s="97"/>
      <c r="B482" s="170"/>
      <c r="C482" s="170"/>
      <c r="D482" s="170"/>
      <c r="E482" s="170" t="s">
        <v>185</v>
      </c>
      <c r="F482" s="98">
        <v>8.0500000000000007</v>
      </c>
      <c r="G482" s="170"/>
      <c r="H482" s="293" t="s">
        <v>186</v>
      </c>
      <c r="I482" s="293"/>
      <c r="J482" s="99">
        <v>38.81</v>
      </c>
    </row>
    <row r="483" spans="1:10" ht="30.75" customHeight="1" thickBot="1" x14ac:dyDescent="0.3">
      <c r="A483" s="164"/>
      <c r="B483" s="165"/>
      <c r="C483" s="165"/>
      <c r="D483" s="165"/>
      <c r="E483" s="165"/>
      <c r="F483" s="165"/>
      <c r="G483" s="165" t="s">
        <v>187</v>
      </c>
      <c r="H483" s="100" t="s">
        <v>530</v>
      </c>
      <c r="I483" s="165" t="s">
        <v>189</v>
      </c>
      <c r="J483" s="101">
        <v>776.2</v>
      </c>
    </row>
    <row r="484" spans="1:10" ht="0.95" customHeight="1" thickTop="1" x14ac:dyDescent="0.25">
      <c r="A484" s="102"/>
      <c r="B484" s="76"/>
      <c r="C484" s="76"/>
      <c r="D484" s="76"/>
      <c r="E484" s="76"/>
      <c r="F484" s="76"/>
      <c r="G484" s="76"/>
      <c r="H484" s="76"/>
      <c r="I484" s="76"/>
      <c r="J484" s="103"/>
    </row>
    <row r="485" spans="1:10" ht="18" customHeight="1" x14ac:dyDescent="0.25">
      <c r="A485" s="92" t="s">
        <v>338</v>
      </c>
      <c r="B485" s="177" t="s">
        <v>120</v>
      </c>
      <c r="C485" s="176" t="s">
        <v>121</v>
      </c>
      <c r="D485" s="176" t="s">
        <v>3</v>
      </c>
      <c r="E485" s="303" t="s">
        <v>173</v>
      </c>
      <c r="F485" s="303"/>
      <c r="G485" s="70" t="s">
        <v>122</v>
      </c>
      <c r="H485" s="177" t="s">
        <v>123</v>
      </c>
      <c r="I485" s="177" t="s">
        <v>124</v>
      </c>
      <c r="J485" s="178" t="s">
        <v>54</v>
      </c>
    </row>
    <row r="486" spans="1:10" ht="26.1" customHeight="1" x14ac:dyDescent="0.25">
      <c r="A486" s="93" t="s">
        <v>174</v>
      </c>
      <c r="B486" s="63" t="s">
        <v>453</v>
      </c>
      <c r="C486" s="173" t="s">
        <v>128</v>
      </c>
      <c r="D486" s="173" t="s">
        <v>454</v>
      </c>
      <c r="E486" s="299" t="s">
        <v>571</v>
      </c>
      <c r="F486" s="299"/>
      <c r="G486" s="62" t="s">
        <v>197</v>
      </c>
      <c r="H486" s="71">
        <v>1</v>
      </c>
      <c r="I486" s="64">
        <v>91.26</v>
      </c>
      <c r="J486" s="94">
        <v>91.26</v>
      </c>
    </row>
    <row r="487" spans="1:10" ht="24" customHeight="1" x14ac:dyDescent="0.25">
      <c r="A487" s="95" t="s">
        <v>179</v>
      </c>
      <c r="B487" s="72" t="s">
        <v>143</v>
      </c>
      <c r="C487" s="174" t="s">
        <v>128</v>
      </c>
      <c r="D487" s="174" t="s">
        <v>144</v>
      </c>
      <c r="E487" s="300" t="s">
        <v>178</v>
      </c>
      <c r="F487" s="300"/>
      <c r="G487" s="73" t="s">
        <v>107</v>
      </c>
      <c r="H487" s="74">
        <v>9.3685000000000004E-2</v>
      </c>
      <c r="I487" s="75">
        <v>33.090000000000003</v>
      </c>
      <c r="J487" s="96">
        <v>3.1</v>
      </c>
    </row>
    <row r="488" spans="1:10" ht="26.1" customHeight="1" x14ac:dyDescent="0.25">
      <c r="A488" s="95" t="s">
        <v>179</v>
      </c>
      <c r="B488" s="72" t="s">
        <v>146</v>
      </c>
      <c r="C488" s="174" t="s">
        <v>128</v>
      </c>
      <c r="D488" s="174" t="s">
        <v>147</v>
      </c>
      <c r="E488" s="300" t="s">
        <v>178</v>
      </c>
      <c r="F488" s="300"/>
      <c r="G488" s="73" t="s">
        <v>107</v>
      </c>
      <c r="H488" s="74">
        <v>9.3685000000000004E-2</v>
      </c>
      <c r="I488" s="75">
        <v>26.26</v>
      </c>
      <c r="J488" s="96">
        <v>2.46</v>
      </c>
    </row>
    <row r="489" spans="1:10" ht="26.1" customHeight="1" x14ac:dyDescent="0.25">
      <c r="A489" s="137" t="s">
        <v>510</v>
      </c>
      <c r="B489" s="133" t="s">
        <v>629</v>
      </c>
      <c r="C489" s="171" t="s">
        <v>128</v>
      </c>
      <c r="D489" s="171" t="s">
        <v>630</v>
      </c>
      <c r="E489" s="297" t="s">
        <v>513</v>
      </c>
      <c r="F489" s="297"/>
      <c r="G489" s="134" t="s">
        <v>197</v>
      </c>
      <c r="H489" s="135">
        <v>1</v>
      </c>
      <c r="I489" s="136">
        <v>82.76</v>
      </c>
      <c r="J489" s="138">
        <v>82.76</v>
      </c>
    </row>
    <row r="490" spans="1:10" ht="39" customHeight="1" x14ac:dyDescent="0.25">
      <c r="A490" s="137" t="s">
        <v>510</v>
      </c>
      <c r="B490" s="133" t="s">
        <v>627</v>
      </c>
      <c r="C490" s="171" t="s">
        <v>128</v>
      </c>
      <c r="D490" s="171" t="s">
        <v>628</v>
      </c>
      <c r="E490" s="297" t="s">
        <v>513</v>
      </c>
      <c r="F490" s="297"/>
      <c r="G490" s="134" t="s">
        <v>197</v>
      </c>
      <c r="H490" s="135">
        <v>2</v>
      </c>
      <c r="I490" s="136">
        <v>1.47</v>
      </c>
      <c r="J490" s="138">
        <v>2.94</v>
      </c>
    </row>
    <row r="491" spans="1:10" x14ac:dyDescent="0.25">
      <c r="A491" s="97"/>
      <c r="B491" s="170"/>
      <c r="C491" s="170"/>
      <c r="D491" s="170"/>
      <c r="E491" s="170" t="s">
        <v>182</v>
      </c>
      <c r="F491" s="98">
        <v>3.84</v>
      </c>
      <c r="G491" s="170" t="s">
        <v>183</v>
      </c>
      <c r="H491" s="98">
        <v>0</v>
      </c>
      <c r="I491" s="170" t="s">
        <v>184</v>
      </c>
      <c r="J491" s="99">
        <v>3.84</v>
      </c>
    </row>
    <row r="492" spans="1:10" x14ac:dyDescent="0.25">
      <c r="A492" s="97"/>
      <c r="B492" s="170"/>
      <c r="C492" s="170"/>
      <c r="D492" s="170"/>
      <c r="E492" s="170" t="s">
        <v>185</v>
      </c>
      <c r="F492" s="98">
        <v>23.9</v>
      </c>
      <c r="G492" s="170"/>
      <c r="H492" s="293" t="s">
        <v>186</v>
      </c>
      <c r="I492" s="293"/>
      <c r="J492" s="99">
        <v>115.16</v>
      </c>
    </row>
    <row r="493" spans="1:10" ht="33" customHeight="1" thickBot="1" x14ac:dyDescent="0.3">
      <c r="A493" s="164"/>
      <c r="B493" s="165"/>
      <c r="C493" s="165"/>
      <c r="D493" s="165"/>
      <c r="E493" s="165"/>
      <c r="F493" s="165"/>
      <c r="G493" s="165" t="s">
        <v>187</v>
      </c>
      <c r="H493" s="100" t="s">
        <v>597</v>
      </c>
      <c r="I493" s="165" t="s">
        <v>189</v>
      </c>
      <c r="J493" s="101">
        <v>115.16</v>
      </c>
    </row>
    <row r="494" spans="1:10" ht="0.95" customHeight="1" thickTop="1" x14ac:dyDescent="0.25">
      <c r="A494" s="102"/>
      <c r="B494" s="76"/>
      <c r="C494" s="76"/>
      <c r="D494" s="76"/>
      <c r="E494" s="76"/>
      <c r="F494" s="76"/>
      <c r="G494" s="76"/>
      <c r="H494" s="76"/>
      <c r="I494" s="76"/>
      <c r="J494" s="103"/>
    </row>
    <row r="495" spans="1:10" ht="18" customHeight="1" x14ac:dyDescent="0.25">
      <c r="A495" s="92" t="s">
        <v>341</v>
      </c>
      <c r="B495" s="177" t="s">
        <v>120</v>
      </c>
      <c r="C495" s="176" t="s">
        <v>121</v>
      </c>
      <c r="D495" s="176" t="s">
        <v>3</v>
      </c>
      <c r="E495" s="303" t="s">
        <v>173</v>
      </c>
      <c r="F495" s="303"/>
      <c r="G495" s="70" t="s">
        <v>122</v>
      </c>
      <c r="H495" s="177" t="s">
        <v>123</v>
      </c>
      <c r="I495" s="177" t="s">
        <v>124</v>
      </c>
      <c r="J495" s="178" t="s">
        <v>54</v>
      </c>
    </row>
    <row r="496" spans="1:10" ht="39" customHeight="1" x14ac:dyDescent="0.25">
      <c r="A496" s="93" t="s">
        <v>174</v>
      </c>
      <c r="B496" s="63" t="s">
        <v>455</v>
      </c>
      <c r="C496" s="173" t="s">
        <v>128</v>
      </c>
      <c r="D496" s="173" t="s">
        <v>456</v>
      </c>
      <c r="E496" s="299" t="s">
        <v>590</v>
      </c>
      <c r="F496" s="299"/>
      <c r="G496" s="62" t="s">
        <v>197</v>
      </c>
      <c r="H496" s="71">
        <v>1</v>
      </c>
      <c r="I496" s="64">
        <v>641.44000000000005</v>
      </c>
      <c r="J496" s="94">
        <v>641.44000000000005</v>
      </c>
    </row>
    <row r="497" spans="1:10" ht="26.1" customHeight="1" x14ac:dyDescent="0.25">
      <c r="A497" s="95" t="s">
        <v>179</v>
      </c>
      <c r="B497" s="72" t="s">
        <v>134</v>
      </c>
      <c r="C497" s="174" t="s">
        <v>128</v>
      </c>
      <c r="D497" s="174" t="s">
        <v>135</v>
      </c>
      <c r="E497" s="300" t="s">
        <v>178</v>
      </c>
      <c r="F497" s="300"/>
      <c r="G497" s="73" t="s">
        <v>107</v>
      </c>
      <c r="H497" s="74">
        <v>1.4228000000000001</v>
      </c>
      <c r="I497" s="75">
        <v>31.96</v>
      </c>
      <c r="J497" s="96">
        <v>45.47</v>
      </c>
    </row>
    <row r="498" spans="1:10" ht="24" customHeight="1" x14ac:dyDescent="0.25">
      <c r="A498" s="95" t="s">
        <v>179</v>
      </c>
      <c r="B498" s="72" t="s">
        <v>518</v>
      </c>
      <c r="C498" s="174" t="s">
        <v>128</v>
      </c>
      <c r="D498" s="174" t="s">
        <v>519</v>
      </c>
      <c r="E498" s="300" t="s">
        <v>178</v>
      </c>
      <c r="F498" s="300"/>
      <c r="G498" s="73" t="s">
        <v>107</v>
      </c>
      <c r="H498" s="74">
        <v>0.44829999999999998</v>
      </c>
      <c r="I498" s="75">
        <v>24.94</v>
      </c>
      <c r="J498" s="96">
        <v>11.18</v>
      </c>
    </row>
    <row r="499" spans="1:10" ht="26.1" customHeight="1" x14ac:dyDescent="0.25">
      <c r="A499" s="137" t="s">
        <v>510</v>
      </c>
      <c r="B499" s="133" t="s">
        <v>689</v>
      </c>
      <c r="C499" s="171" t="s">
        <v>128</v>
      </c>
      <c r="D499" s="171" t="s">
        <v>690</v>
      </c>
      <c r="E499" s="297" t="s">
        <v>513</v>
      </c>
      <c r="F499" s="297"/>
      <c r="G499" s="134" t="s">
        <v>197</v>
      </c>
      <c r="H499" s="135">
        <v>1</v>
      </c>
      <c r="I499" s="136">
        <v>432.33</v>
      </c>
      <c r="J499" s="138">
        <v>432.33</v>
      </c>
    </row>
    <row r="500" spans="1:10" ht="39" customHeight="1" x14ac:dyDescent="0.25">
      <c r="A500" s="137" t="s">
        <v>510</v>
      </c>
      <c r="B500" s="133" t="s">
        <v>668</v>
      </c>
      <c r="C500" s="171" t="s">
        <v>128</v>
      </c>
      <c r="D500" s="171" t="s">
        <v>669</v>
      </c>
      <c r="E500" s="297" t="s">
        <v>513</v>
      </c>
      <c r="F500" s="297"/>
      <c r="G500" s="134" t="s">
        <v>197</v>
      </c>
      <c r="H500" s="135">
        <v>9</v>
      </c>
      <c r="I500" s="136">
        <v>16.940000000000001</v>
      </c>
      <c r="J500" s="138">
        <v>152.46</v>
      </c>
    </row>
    <row r="501" spans="1:10" x14ac:dyDescent="0.25">
      <c r="A501" s="97"/>
      <c r="B501" s="170"/>
      <c r="C501" s="170"/>
      <c r="D501" s="170"/>
      <c r="E501" s="170" t="s">
        <v>182</v>
      </c>
      <c r="F501" s="98">
        <v>40.68</v>
      </c>
      <c r="G501" s="170" t="s">
        <v>183</v>
      </c>
      <c r="H501" s="98">
        <v>0</v>
      </c>
      <c r="I501" s="170" t="s">
        <v>184</v>
      </c>
      <c r="J501" s="99">
        <v>40.68</v>
      </c>
    </row>
    <row r="502" spans="1:10" x14ac:dyDescent="0.25">
      <c r="A502" s="97"/>
      <c r="B502" s="170"/>
      <c r="C502" s="170"/>
      <c r="D502" s="170"/>
      <c r="E502" s="170" t="s">
        <v>185</v>
      </c>
      <c r="F502" s="98">
        <v>167.99</v>
      </c>
      <c r="G502" s="170"/>
      <c r="H502" s="293" t="s">
        <v>186</v>
      </c>
      <c r="I502" s="293"/>
      <c r="J502" s="99">
        <v>809.43</v>
      </c>
    </row>
    <row r="503" spans="1:10" ht="33" customHeight="1" x14ac:dyDescent="0.25">
      <c r="A503" s="164"/>
      <c r="B503" s="165"/>
      <c r="C503" s="165"/>
      <c r="D503" s="165"/>
      <c r="E503" s="165"/>
      <c r="F503" s="165"/>
      <c r="G503" s="165" t="s">
        <v>187</v>
      </c>
      <c r="H503" s="100" t="s">
        <v>597</v>
      </c>
      <c r="I503" s="165" t="s">
        <v>189</v>
      </c>
      <c r="J503" s="101">
        <v>809.43</v>
      </c>
    </row>
    <row r="504" spans="1:10" ht="0.95" hidden="1" customHeight="1" thickTop="1" x14ac:dyDescent="0.25">
      <c r="A504" s="102"/>
      <c r="B504" s="76"/>
      <c r="C504" s="76"/>
      <c r="D504" s="76"/>
      <c r="E504" s="76"/>
      <c r="F504" s="76"/>
      <c r="G504" s="76"/>
      <c r="H504" s="76"/>
      <c r="I504" s="76"/>
      <c r="J504" s="103"/>
    </row>
    <row r="505" spans="1:10" ht="18" customHeight="1" x14ac:dyDescent="0.25">
      <c r="A505" s="92" t="s">
        <v>344</v>
      </c>
      <c r="B505" s="177" t="s">
        <v>120</v>
      </c>
      <c r="C505" s="176" t="s">
        <v>121</v>
      </c>
      <c r="D505" s="176" t="s">
        <v>3</v>
      </c>
      <c r="E505" s="303" t="s">
        <v>173</v>
      </c>
      <c r="F505" s="303"/>
      <c r="G505" s="70" t="s">
        <v>122</v>
      </c>
      <c r="H505" s="177" t="s">
        <v>123</v>
      </c>
      <c r="I505" s="177" t="s">
        <v>124</v>
      </c>
      <c r="J505" s="178" t="s">
        <v>54</v>
      </c>
    </row>
    <row r="506" spans="1:10" ht="39" customHeight="1" x14ac:dyDescent="0.25">
      <c r="A506" s="93" t="s">
        <v>174</v>
      </c>
      <c r="B506" s="63" t="s">
        <v>457</v>
      </c>
      <c r="C506" s="173" t="s">
        <v>128</v>
      </c>
      <c r="D506" s="173" t="s">
        <v>458</v>
      </c>
      <c r="E506" s="299" t="s">
        <v>585</v>
      </c>
      <c r="F506" s="299"/>
      <c r="G506" s="62" t="s">
        <v>197</v>
      </c>
      <c r="H506" s="71">
        <v>1</v>
      </c>
      <c r="I506" s="64">
        <v>267.45999999999998</v>
      </c>
      <c r="J506" s="94">
        <v>267.45999999999998</v>
      </c>
    </row>
    <row r="507" spans="1:10" ht="26.1" customHeight="1" x14ac:dyDescent="0.25">
      <c r="A507" s="95" t="s">
        <v>179</v>
      </c>
      <c r="B507" s="72" t="s">
        <v>591</v>
      </c>
      <c r="C507" s="174" t="s">
        <v>128</v>
      </c>
      <c r="D507" s="174" t="s">
        <v>592</v>
      </c>
      <c r="E507" s="300" t="s">
        <v>178</v>
      </c>
      <c r="F507" s="300"/>
      <c r="G507" s="73" t="s">
        <v>107</v>
      </c>
      <c r="H507" s="74">
        <v>0.45739999999999997</v>
      </c>
      <c r="I507" s="75">
        <v>25.26</v>
      </c>
      <c r="J507" s="96">
        <v>11.55</v>
      </c>
    </row>
    <row r="508" spans="1:10" ht="26.1" customHeight="1" x14ac:dyDescent="0.25">
      <c r="A508" s="95" t="s">
        <v>179</v>
      </c>
      <c r="B508" s="72" t="s">
        <v>134</v>
      </c>
      <c r="C508" s="174" t="s">
        <v>128</v>
      </c>
      <c r="D508" s="174" t="s">
        <v>135</v>
      </c>
      <c r="E508" s="300" t="s">
        <v>178</v>
      </c>
      <c r="F508" s="300"/>
      <c r="G508" s="73" t="s">
        <v>107</v>
      </c>
      <c r="H508" s="74">
        <v>0.45739999999999997</v>
      </c>
      <c r="I508" s="75">
        <v>31.96</v>
      </c>
      <c r="J508" s="96">
        <v>14.61</v>
      </c>
    </row>
    <row r="509" spans="1:10" ht="26.1" customHeight="1" x14ac:dyDescent="0.25">
      <c r="A509" s="137" t="s">
        <v>510</v>
      </c>
      <c r="B509" s="133" t="s">
        <v>691</v>
      </c>
      <c r="C509" s="171" t="s">
        <v>128</v>
      </c>
      <c r="D509" s="171" t="s">
        <v>692</v>
      </c>
      <c r="E509" s="297" t="s">
        <v>513</v>
      </c>
      <c r="F509" s="297"/>
      <c r="G509" s="134" t="s">
        <v>197</v>
      </c>
      <c r="H509" s="135">
        <v>1</v>
      </c>
      <c r="I509" s="136">
        <v>240</v>
      </c>
      <c r="J509" s="138">
        <v>240</v>
      </c>
    </row>
    <row r="510" spans="1:10" ht="39" customHeight="1" x14ac:dyDescent="0.25">
      <c r="A510" s="137" t="s">
        <v>510</v>
      </c>
      <c r="B510" s="133" t="s">
        <v>693</v>
      </c>
      <c r="C510" s="171" t="s">
        <v>128</v>
      </c>
      <c r="D510" s="171" t="s">
        <v>694</v>
      </c>
      <c r="E510" s="297" t="s">
        <v>513</v>
      </c>
      <c r="F510" s="297"/>
      <c r="G510" s="134" t="s">
        <v>197</v>
      </c>
      <c r="H510" s="135">
        <v>2</v>
      </c>
      <c r="I510" s="136">
        <v>0.65</v>
      </c>
      <c r="J510" s="138">
        <v>1.3</v>
      </c>
    </row>
    <row r="511" spans="1:10" x14ac:dyDescent="0.25">
      <c r="A511" s="97"/>
      <c r="B511" s="170"/>
      <c r="C511" s="170"/>
      <c r="D511" s="170"/>
      <c r="E511" s="170" t="s">
        <v>182</v>
      </c>
      <c r="F511" s="98">
        <v>18.48</v>
      </c>
      <c r="G511" s="170" t="s">
        <v>183</v>
      </c>
      <c r="H511" s="98">
        <v>0</v>
      </c>
      <c r="I511" s="170" t="s">
        <v>184</v>
      </c>
      <c r="J511" s="99">
        <v>18.48</v>
      </c>
    </row>
    <row r="512" spans="1:10" x14ac:dyDescent="0.25">
      <c r="A512" s="97"/>
      <c r="B512" s="170"/>
      <c r="C512" s="170"/>
      <c r="D512" s="170"/>
      <c r="E512" s="170" t="s">
        <v>185</v>
      </c>
      <c r="F512" s="98">
        <v>70.040000000000006</v>
      </c>
      <c r="G512" s="170"/>
      <c r="H512" s="293" t="s">
        <v>186</v>
      </c>
      <c r="I512" s="293"/>
      <c r="J512" s="99">
        <v>337.5</v>
      </c>
    </row>
    <row r="513" spans="1:10" ht="26.25" customHeight="1" x14ac:dyDescent="0.25">
      <c r="A513" s="164"/>
      <c r="B513" s="165"/>
      <c r="C513" s="165"/>
      <c r="D513" s="165"/>
      <c r="E513" s="165"/>
      <c r="F513" s="165"/>
      <c r="G513" s="165" t="s">
        <v>187</v>
      </c>
      <c r="H513" s="100" t="s">
        <v>584</v>
      </c>
      <c r="I513" s="165" t="s">
        <v>189</v>
      </c>
      <c r="J513" s="101">
        <v>675</v>
      </c>
    </row>
    <row r="514" spans="1:10" ht="0.95" hidden="1" customHeight="1" thickTop="1" x14ac:dyDescent="0.25">
      <c r="A514" s="102"/>
      <c r="B514" s="76"/>
      <c r="C514" s="76"/>
      <c r="D514" s="76"/>
      <c r="E514" s="76"/>
      <c r="F514" s="76"/>
      <c r="G514" s="76"/>
      <c r="H514" s="76"/>
      <c r="I514" s="76"/>
      <c r="J514" s="103"/>
    </row>
    <row r="515" spans="1:10" ht="18" customHeight="1" x14ac:dyDescent="0.25">
      <c r="A515" s="92" t="s">
        <v>347</v>
      </c>
      <c r="B515" s="177" t="s">
        <v>120</v>
      </c>
      <c r="C515" s="176" t="s">
        <v>121</v>
      </c>
      <c r="D515" s="176" t="s">
        <v>3</v>
      </c>
      <c r="E515" s="303" t="s">
        <v>173</v>
      </c>
      <c r="F515" s="303"/>
      <c r="G515" s="70" t="s">
        <v>122</v>
      </c>
      <c r="H515" s="177" t="s">
        <v>123</v>
      </c>
      <c r="I515" s="177" t="s">
        <v>124</v>
      </c>
      <c r="J515" s="178" t="s">
        <v>54</v>
      </c>
    </row>
    <row r="516" spans="1:10" ht="26.1" customHeight="1" x14ac:dyDescent="0.25">
      <c r="A516" s="93" t="s">
        <v>174</v>
      </c>
      <c r="B516" s="63" t="s">
        <v>459</v>
      </c>
      <c r="C516" s="173" t="s">
        <v>176</v>
      </c>
      <c r="D516" s="173" t="s">
        <v>460</v>
      </c>
      <c r="E516" s="299" t="s">
        <v>178</v>
      </c>
      <c r="F516" s="299"/>
      <c r="G516" s="62" t="s">
        <v>197</v>
      </c>
      <c r="H516" s="71">
        <v>1</v>
      </c>
      <c r="I516" s="64">
        <v>38.869999999999997</v>
      </c>
      <c r="J516" s="94">
        <v>38.869999999999997</v>
      </c>
    </row>
    <row r="517" spans="1:10" ht="24" customHeight="1" x14ac:dyDescent="0.25">
      <c r="A517" s="95" t="s">
        <v>179</v>
      </c>
      <c r="B517" s="72" t="s">
        <v>518</v>
      </c>
      <c r="C517" s="174" t="s">
        <v>128</v>
      </c>
      <c r="D517" s="174" t="s">
        <v>519</v>
      </c>
      <c r="E517" s="300" t="s">
        <v>178</v>
      </c>
      <c r="F517" s="300"/>
      <c r="G517" s="73" t="s">
        <v>107</v>
      </c>
      <c r="H517" s="74">
        <v>0.17</v>
      </c>
      <c r="I517" s="75">
        <v>24.94</v>
      </c>
      <c r="J517" s="96">
        <v>4.2300000000000004</v>
      </c>
    </row>
    <row r="518" spans="1:10" ht="24" customHeight="1" x14ac:dyDescent="0.25">
      <c r="A518" s="137" t="s">
        <v>510</v>
      </c>
      <c r="B518" s="133" t="s">
        <v>695</v>
      </c>
      <c r="C518" s="171" t="s">
        <v>274</v>
      </c>
      <c r="D518" s="171" t="s">
        <v>696</v>
      </c>
      <c r="E518" s="297" t="s">
        <v>513</v>
      </c>
      <c r="F518" s="297"/>
      <c r="G518" s="134" t="s">
        <v>197</v>
      </c>
      <c r="H518" s="135">
        <v>1</v>
      </c>
      <c r="I518" s="136">
        <v>34.64</v>
      </c>
      <c r="J518" s="138">
        <v>34.64</v>
      </c>
    </row>
    <row r="519" spans="1:10" x14ac:dyDescent="0.25">
      <c r="A519" s="97"/>
      <c r="B519" s="170"/>
      <c r="C519" s="170"/>
      <c r="D519" s="170"/>
      <c r="E519" s="170" t="s">
        <v>182</v>
      </c>
      <c r="F519" s="98">
        <v>2.71</v>
      </c>
      <c r="G519" s="170" t="s">
        <v>183</v>
      </c>
      <c r="H519" s="98">
        <v>0</v>
      </c>
      <c r="I519" s="170" t="s">
        <v>184</v>
      </c>
      <c r="J519" s="99">
        <v>2.71</v>
      </c>
    </row>
    <row r="520" spans="1:10" x14ac:dyDescent="0.25">
      <c r="A520" s="97"/>
      <c r="B520" s="170"/>
      <c r="C520" s="170"/>
      <c r="D520" s="170"/>
      <c r="E520" s="170" t="s">
        <v>185</v>
      </c>
      <c r="F520" s="98">
        <v>10.18</v>
      </c>
      <c r="G520" s="170"/>
      <c r="H520" s="293" t="s">
        <v>186</v>
      </c>
      <c r="I520" s="293"/>
      <c r="J520" s="99">
        <v>49.05</v>
      </c>
    </row>
    <row r="521" spans="1:10" ht="30" customHeight="1" thickBot="1" x14ac:dyDescent="0.3">
      <c r="A521" s="164"/>
      <c r="B521" s="165"/>
      <c r="C521" s="165"/>
      <c r="D521" s="165"/>
      <c r="E521" s="165"/>
      <c r="F521" s="165"/>
      <c r="G521" s="165" t="s">
        <v>187</v>
      </c>
      <c r="H521" s="100" t="s">
        <v>584</v>
      </c>
      <c r="I521" s="165" t="s">
        <v>189</v>
      </c>
      <c r="J521" s="101">
        <v>98.1</v>
      </c>
    </row>
    <row r="522" spans="1:10" ht="0.95" customHeight="1" thickTop="1" x14ac:dyDescent="0.25">
      <c r="A522" s="102"/>
      <c r="B522" s="76"/>
      <c r="C522" s="76"/>
      <c r="D522" s="76"/>
      <c r="E522" s="76"/>
      <c r="F522" s="76"/>
      <c r="G522" s="76"/>
      <c r="H522" s="76"/>
      <c r="I522" s="76"/>
      <c r="J522" s="103"/>
    </row>
    <row r="523" spans="1:10" ht="18" customHeight="1" x14ac:dyDescent="0.25">
      <c r="A523" s="92" t="s">
        <v>350</v>
      </c>
      <c r="B523" s="177" t="s">
        <v>120</v>
      </c>
      <c r="C523" s="176" t="s">
        <v>121</v>
      </c>
      <c r="D523" s="176" t="s">
        <v>3</v>
      </c>
      <c r="E523" s="303" t="s">
        <v>173</v>
      </c>
      <c r="F523" s="303"/>
      <c r="G523" s="70" t="s">
        <v>122</v>
      </c>
      <c r="H523" s="177" t="s">
        <v>123</v>
      </c>
      <c r="I523" s="177" t="s">
        <v>124</v>
      </c>
      <c r="J523" s="178" t="s">
        <v>54</v>
      </c>
    </row>
    <row r="524" spans="1:10" ht="26.1" customHeight="1" x14ac:dyDescent="0.25">
      <c r="A524" s="93" t="s">
        <v>174</v>
      </c>
      <c r="B524" s="63" t="s">
        <v>461</v>
      </c>
      <c r="C524" s="173" t="s">
        <v>176</v>
      </c>
      <c r="D524" s="173" t="s">
        <v>462</v>
      </c>
      <c r="E524" s="299" t="s">
        <v>178</v>
      </c>
      <c r="F524" s="299"/>
      <c r="G524" s="62" t="s">
        <v>197</v>
      </c>
      <c r="H524" s="71">
        <v>1</v>
      </c>
      <c r="I524" s="64">
        <v>88.6</v>
      </c>
      <c r="J524" s="94">
        <v>88.6</v>
      </c>
    </row>
    <row r="525" spans="1:10" ht="24" customHeight="1" x14ac:dyDescent="0.25">
      <c r="A525" s="95" t="s">
        <v>179</v>
      </c>
      <c r="B525" s="72" t="s">
        <v>518</v>
      </c>
      <c r="C525" s="174" t="s">
        <v>128</v>
      </c>
      <c r="D525" s="174" t="s">
        <v>519</v>
      </c>
      <c r="E525" s="300" t="s">
        <v>178</v>
      </c>
      <c r="F525" s="300"/>
      <c r="G525" s="73" t="s">
        <v>107</v>
      </c>
      <c r="H525" s="74">
        <v>0.17</v>
      </c>
      <c r="I525" s="75">
        <v>24.94</v>
      </c>
      <c r="J525" s="96">
        <v>4.2300000000000004</v>
      </c>
    </row>
    <row r="526" spans="1:10" ht="24" customHeight="1" x14ac:dyDescent="0.25">
      <c r="A526" s="137" t="s">
        <v>510</v>
      </c>
      <c r="B526" s="133" t="s">
        <v>697</v>
      </c>
      <c r="C526" s="171" t="s">
        <v>274</v>
      </c>
      <c r="D526" s="171" t="s">
        <v>698</v>
      </c>
      <c r="E526" s="297" t="s">
        <v>513</v>
      </c>
      <c r="F526" s="297"/>
      <c r="G526" s="134" t="s">
        <v>197</v>
      </c>
      <c r="H526" s="135">
        <v>1</v>
      </c>
      <c r="I526" s="136">
        <v>84.37</v>
      </c>
      <c r="J526" s="138">
        <v>84.37</v>
      </c>
    </row>
    <row r="527" spans="1:10" x14ac:dyDescent="0.25">
      <c r="A527" s="97"/>
      <c r="B527" s="170"/>
      <c r="C527" s="170"/>
      <c r="D527" s="170"/>
      <c r="E527" s="170" t="s">
        <v>182</v>
      </c>
      <c r="F527" s="98">
        <v>2.71</v>
      </c>
      <c r="G527" s="170" t="s">
        <v>183</v>
      </c>
      <c r="H527" s="98">
        <v>0</v>
      </c>
      <c r="I527" s="170" t="s">
        <v>184</v>
      </c>
      <c r="J527" s="99">
        <v>2.71</v>
      </c>
    </row>
    <row r="528" spans="1:10" x14ac:dyDescent="0.25">
      <c r="A528" s="97"/>
      <c r="B528" s="170"/>
      <c r="C528" s="170"/>
      <c r="D528" s="170"/>
      <c r="E528" s="170" t="s">
        <v>185</v>
      </c>
      <c r="F528" s="98">
        <v>23.2</v>
      </c>
      <c r="G528" s="170"/>
      <c r="H528" s="293" t="s">
        <v>186</v>
      </c>
      <c r="I528" s="293"/>
      <c r="J528" s="99">
        <v>111.8</v>
      </c>
    </row>
    <row r="529" spans="1:10" ht="34.5" customHeight="1" thickBot="1" x14ac:dyDescent="0.3">
      <c r="A529" s="164"/>
      <c r="B529" s="165"/>
      <c r="C529" s="165"/>
      <c r="D529" s="165"/>
      <c r="E529" s="165"/>
      <c r="F529" s="165"/>
      <c r="G529" s="165" t="s">
        <v>187</v>
      </c>
      <c r="H529" s="100" t="s">
        <v>584</v>
      </c>
      <c r="I529" s="165" t="s">
        <v>189</v>
      </c>
      <c r="J529" s="101">
        <v>223.6</v>
      </c>
    </row>
    <row r="530" spans="1:10" ht="0.95" customHeight="1" thickTop="1" x14ac:dyDescent="0.25">
      <c r="A530" s="102"/>
      <c r="B530" s="76"/>
      <c r="C530" s="76"/>
      <c r="D530" s="76"/>
      <c r="E530" s="76"/>
      <c r="F530" s="76"/>
      <c r="G530" s="76"/>
      <c r="H530" s="76"/>
      <c r="I530" s="76"/>
      <c r="J530" s="103"/>
    </row>
    <row r="531" spans="1:10" ht="18" customHeight="1" x14ac:dyDescent="0.25">
      <c r="A531" s="92" t="s">
        <v>353</v>
      </c>
      <c r="B531" s="177" t="s">
        <v>120</v>
      </c>
      <c r="C531" s="176" t="s">
        <v>121</v>
      </c>
      <c r="D531" s="176" t="s">
        <v>3</v>
      </c>
      <c r="E531" s="303" t="s">
        <v>173</v>
      </c>
      <c r="F531" s="303"/>
      <c r="G531" s="70" t="s">
        <v>122</v>
      </c>
      <c r="H531" s="177" t="s">
        <v>123</v>
      </c>
      <c r="I531" s="177" t="s">
        <v>124</v>
      </c>
      <c r="J531" s="178" t="s">
        <v>54</v>
      </c>
    </row>
    <row r="532" spans="1:10" ht="26.1" customHeight="1" x14ac:dyDescent="0.25">
      <c r="A532" s="93" t="s">
        <v>174</v>
      </c>
      <c r="B532" s="63" t="s">
        <v>463</v>
      </c>
      <c r="C532" s="173" t="s">
        <v>176</v>
      </c>
      <c r="D532" s="173" t="s">
        <v>464</v>
      </c>
      <c r="E532" s="299" t="s">
        <v>178</v>
      </c>
      <c r="F532" s="299"/>
      <c r="G532" s="62" t="s">
        <v>197</v>
      </c>
      <c r="H532" s="71">
        <v>1</v>
      </c>
      <c r="I532" s="64">
        <v>102.95</v>
      </c>
      <c r="J532" s="94">
        <v>102.95</v>
      </c>
    </row>
    <row r="533" spans="1:10" ht="24" customHeight="1" x14ac:dyDescent="0.25">
      <c r="A533" s="95" t="s">
        <v>179</v>
      </c>
      <c r="B533" s="72" t="s">
        <v>518</v>
      </c>
      <c r="C533" s="174" t="s">
        <v>128</v>
      </c>
      <c r="D533" s="174" t="s">
        <v>519</v>
      </c>
      <c r="E533" s="300" t="s">
        <v>178</v>
      </c>
      <c r="F533" s="300"/>
      <c r="G533" s="73" t="s">
        <v>107</v>
      </c>
      <c r="H533" s="74">
        <v>0.17</v>
      </c>
      <c r="I533" s="75">
        <v>24.94</v>
      </c>
      <c r="J533" s="96">
        <v>4.2300000000000004</v>
      </c>
    </row>
    <row r="534" spans="1:10" ht="24" customHeight="1" x14ac:dyDescent="0.25">
      <c r="A534" s="137" t="s">
        <v>510</v>
      </c>
      <c r="B534" s="133" t="s">
        <v>699</v>
      </c>
      <c r="C534" s="171" t="s">
        <v>274</v>
      </c>
      <c r="D534" s="171" t="s">
        <v>700</v>
      </c>
      <c r="E534" s="297" t="s">
        <v>513</v>
      </c>
      <c r="F534" s="297"/>
      <c r="G534" s="134" t="s">
        <v>197</v>
      </c>
      <c r="H534" s="135">
        <v>1</v>
      </c>
      <c r="I534" s="136">
        <v>98.72</v>
      </c>
      <c r="J534" s="138">
        <v>98.72</v>
      </c>
    </row>
    <row r="535" spans="1:10" x14ac:dyDescent="0.25">
      <c r="A535" s="97"/>
      <c r="B535" s="170"/>
      <c r="C535" s="170"/>
      <c r="D535" s="170"/>
      <c r="E535" s="170" t="s">
        <v>182</v>
      </c>
      <c r="F535" s="98">
        <v>2.71</v>
      </c>
      <c r="G535" s="170" t="s">
        <v>183</v>
      </c>
      <c r="H535" s="98">
        <v>0</v>
      </c>
      <c r="I535" s="170" t="s">
        <v>184</v>
      </c>
      <c r="J535" s="99">
        <v>2.71</v>
      </c>
    </row>
    <row r="536" spans="1:10" x14ac:dyDescent="0.25">
      <c r="A536" s="97"/>
      <c r="B536" s="170"/>
      <c r="C536" s="170"/>
      <c r="D536" s="170"/>
      <c r="E536" s="170" t="s">
        <v>185</v>
      </c>
      <c r="F536" s="98">
        <v>26.96</v>
      </c>
      <c r="G536" s="170"/>
      <c r="H536" s="293" t="s">
        <v>186</v>
      </c>
      <c r="I536" s="293"/>
      <c r="J536" s="99">
        <v>129.91</v>
      </c>
    </row>
    <row r="537" spans="1:10" ht="34.5" customHeight="1" thickBot="1" x14ac:dyDescent="0.3">
      <c r="A537" s="164"/>
      <c r="B537" s="165"/>
      <c r="C537" s="165"/>
      <c r="D537" s="165"/>
      <c r="E537" s="165"/>
      <c r="F537" s="165"/>
      <c r="G537" s="165" t="s">
        <v>187</v>
      </c>
      <c r="H537" s="100" t="s">
        <v>584</v>
      </c>
      <c r="I537" s="165" t="s">
        <v>189</v>
      </c>
      <c r="J537" s="101">
        <v>259.82</v>
      </c>
    </row>
    <row r="538" spans="1:10" ht="0.95" customHeight="1" thickTop="1" x14ac:dyDescent="0.25">
      <c r="A538" s="102"/>
      <c r="B538" s="76"/>
      <c r="C538" s="76"/>
      <c r="D538" s="76"/>
      <c r="E538" s="76"/>
      <c r="F538" s="76"/>
      <c r="G538" s="76"/>
      <c r="H538" s="76"/>
      <c r="I538" s="76"/>
      <c r="J538" s="103"/>
    </row>
    <row r="539" spans="1:10" ht="18" customHeight="1" x14ac:dyDescent="0.25">
      <c r="A539" s="92" t="s">
        <v>465</v>
      </c>
      <c r="B539" s="177" t="s">
        <v>120</v>
      </c>
      <c r="C539" s="176" t="s">
        <v>121</v>
      </c>
      <c r="D539" s="176" t="s">
        <v>3</v>
      </c>
      <c r="E539" s="303" t="s">
        <v>173</v>
      </c>
      <c r="F539" s="303"/>
      <c r="G539" s="70" t="s">
        <v>122</v>
      </c>
      <c r="H539" s="177" t="s">
        <v>123</v>
      </c>
      <c r="I539" s="177" t="s">
        <v>124</v>
      </c>
      <c r="J539" s="178" t="s">
        <v>54</v>
      </c>
    </row>
    <row r="540" spans="1:10" ht="26.1" customHeight="1" x14ac:dyDescent="0.25">
      <c r="A540" s="93" t="s">
        <v>174</v>
      </c>
      <c r="B540" s="63" t="s">
        <v>466</v>
      </c>
      <c r="C540" s="173" t="s">
        <v>176</v>
      </c>
      <c r="D540" s="173" t="s">
        <v>467</v>
      </c>
      <c r="E540" s="299" t="s">
        <v>178</v>
      </c>
      <c r="F540" s="299"/>
      <c r="G540" s="62" t="s">
        <v>197</v>
      </c>
      <c r="H540" s="71">
        <v>1</v>
      </c>
      <c r="I540" s="64">
        <v>30.89</v>
      </c>
      <c r="J540" s="94">
        <v>30.89</v>
      </c>
    </row>
    <row r="541" spans="1:10" ht="24" customHeight="1" x14ac:dyDescent="0.25">
      <c r="A541" s="95" t="s">
        <v>179</v>
      </c>
      <c r="B541" s="72" t="s">
        <v>518</v>
      </c>
      <c r="C541" s="174" t="s">
        <v>128</v>
      </c>
      <c r="D541" s="174" t="s">
        <v>519</v>
      </c>
      <c r="E541" s="300" t="s">
        <v>178</v>
      </c>
      <c r="F541" s="300"/>
      <c r="G541" s="73" t="s">
        <v>107</v>
      </c>
      <c r="H541" s="74">
        <v>0.17</v>
      </c>
      <c r="I541" s="75">
        <v>24.94</v>
      </c>
      <c r="J541" s="96">
        <v>4.2300000000000004</v>
      </c>
    </row>
    <row r="542" spans="1:10" ht="24" customHeight="1" x14ac:dyDescent="0.25">
      <c r="A542" s="137" t="s">
        <v>510</v>
      </c>
      <c r="B542" s="133" t="s">
        <v>701</v>
      </c>
      <c r="C542" s="171" t="s">
        <v>274</v>
      </c>
      <c r="D542" s="171" t="s">
        <v>702</v>
      </c>
      <c r="E542" s="297" t="s">
        <v>513</v>
      </c>
      <c r="F542" s="297"/>
      <c r="G542" s="134" t="s">
        <v>197</v>
      </c>
      <c r="H542" s="135">
        <v>1</v>
      </c>
      <c r="I542" s="136">
        <v>26.66</v>
      </c>
      <c r="J542" s="138">
        <v>26.66</v>
      </c>
    </row>
    <row r="543" spans="1:10" x14ac:dyDescent="0.25">
      <c r="A543" s="97"/>
      <c r="B543" s="170"/>
      <c r="C543" s="170"/>
      <c r="D543" s="170"/>
      <c r="E543" s="170" t="s">
        <v>182</v>
      </c>
      <c r="F543" s="98">
        <v>2.71</v>
      </c>
      <c r="G543" s="170" t="s">
        <v>183</v>
      </c>
      <c r="H543" s="98">
        <v>0</v>
      </c>
      <c r="I543" s="170" t="s">
        <v>184</v>
      </c>
      <c r="J543" s="99">
        <v>2.71</v>
      </c>
    </row>
    <row r="544" spans="1:10" x14ac:dyDescent="0.25">
      <c r="A544" s="97"/>
      <c r="B544" s="170"/>
      <c r="C544" s="170"/>
      <c r="D544" s="170"/>
      <c r="E544" s="170" t="s">
        <v>185</v>
      </c>
      <c r="F544" s="98">
        <v>8.09</v>
      </c>
      <c r="G544" s="170"/>
      <c r="H544" s="293" t="s">
        <v>186</v>
      </c>
      <c r="I544" s="293"/>
      <c r="J544" s="99">
        <v>38.979999999999997</v>
      </c>
    </row>
    <row r="545" spans="1:10" ht="30.75" customHeight="1" thickBot="1" x14ac:dyDescent="0.3">
      <c r="A545" s="164"/>
      <c r="B545" s="165"/>
      <c r="C545" s="165"/>
      <c r="D545" s="165"/>
      <c r="E545" s="165"/>
      <c r="F545" s="165"/>
      <c r="G545" s="165" t="s">
        <v>187</v>
      </c>
      <c r="H545" s="100" t="s">
        <v>584</v>
      </c>
      <c r="I545" s="165" t="s">
        <v>189</v>
      </c>
      <c r="J545" s="101">
        <v>77.959999999999994</v>
      </c>
    </row>
    <row r="546" spans="1:10" ht="0.95" hidden="1" customHeight="1" thickTop="1" x14ac:dyDescent="0.25">
      <c r="A546" s="102"/>
      <c r="B546" s="76"/>
      <c r="C546" s="76"/>
      <c r="D546" s="76"/>
      <c r="E546" s="76"/>
      <c r="F546" s="76"/>
      <c r="G546" s="76"/>
      <c r="H546" s="76"/>
      <c r="I546" s="76"/>
      <c r="J546" s="103"/>
    </row>
    <row r="547" spans="1:10" ht="18" customHeight="1" x14ac:dyDescent="0.25">
      <c r="A547" s="217" t="s">
        <v>468</v>
      </c>
      <c r="B547" s="215" t="s">
        <v>120</v>
      </c>
      <c r="C547" s="218" t="s">
        <v>121</v>
      </c>
      <c r="D547" s="218" t="s">
        <v>3</v>
      </c>
      <c r="E547" s="304" t="s">
        <v>173</v>
      </c>
      <c r="F547" s="304"/>
      <c r="G547" s="214" t="s">
        <v>122</v>
      </c>
      <c r="H547" s="215" t="s">
        <v>123</v>
      </c>
      <c r="I547" s="215" t="s">
        <v>124</v>
      </c>
      <c r="J547" s="216" t="s">
        <v>54</v>
      </c>
    </row>
    <row r="548" spans="1:10" ht="39" customHeight="1" x14ac:dyDescent="0.25">
      <c r="A548" s="93" t="s">
        <v>174</v>
      </c>
      <c r="B548" s="63" t="s">
        <v>469</v>
      </c>
      <c r="C548" s="173" t="s">
        <v>128</v>
      </c>
      <c r="D548" s="173" t="s">
        <v>470</v>
      </c>
      <c r="E548" s="299" t="s">
        <v>590</v>
      </c>
      <c r="F548" s="299"/>
      <c r="G548" s="62" t="s">
        <v>197</v>
      </c>
      <c r="H548" s="71">
        <v>1</v>
      </c>
      <c r="I548" s="64">
        <v>44.77</v>
      </c>
      <c r="J548" s="94">
        <v>44.77</v>
      </c>
    </row>
    <row r="549" spans="1:10" ht="26.1" customHeight="1" x14ac:dyDescent="0.25">
      <c r="A549" s="95" t="s">
        <v>179</v>
      </c>
      <c r="B549" s="72" t="s">
        <v>591</v>
      </c>
      <c r="C549" s="174" t="s">
        <v>128</v>
      </c>
      <c r="D549" s="174" t="s">
        <v>592</v>
      </c>
      <c r="E549" s="300" t="s">
        <v>178</v>
      </c>
      <c r="F549" s="300"/>
      <c r="G549" s="73" t="s">
        <v>107</v>
      </c>
      <c r="H549" s="74">
        <v>7.0000000000000007E-2</v>
      </c>
      <c r="I549" s="75">
        <v>25.26</v>
      </c>
      <c r="J549" s="96">
        <v>1.76</v>
      </c>
    </row>
    <row r="550" spans="1:10" ht="26.1" customHeight="1" x14ac:dyDescent="0.25">
      <c r="A550" s="95" t="s">
        <v>179</v>
      </c>
      <c r="B550" s="72" t="s">
        <v>134</v>
      </c>
      <c r="C550" s="174" t="s">
        <v>128</v>
      </c>
      <c r="D550" s="174" t="s">
        <v>135</v>
      </c>
      <c r="E550" s="300" t="s">
        <v>178</v>
      </c>
      <c r="F550" s="300"/>
      <c r="G550" s="73" t="s">
        <v>107</v>
      </c>
      <c r="H550" s="74">
        <v>7.0000000000000007E-2</v>
      </c>
      <c r="I550" s="75">
        <v>31.96</v>
      </c>
      <c r="J550" s="96">
        <v>2.23</v>
      </c>
    </row>
    <row r="551" spans="1:10" ht="26.1" customHeight="1" x14ac:dyDescent="0.25">
      <c r="A551" s="137" t="s">
        <v>510</v>
      </c>
      <c r="B551" s="133" t="s">
        <v>593</v>
      </c>
      <c r="C551" s="171" t="s">
        <v>128</v>
      </c>
      <c r="D551" s="171" t="s">
        <v>594</v>
      </c>
      <c r="E551" s="297" t="s">
        <v>513</v>
      </c>
      <c r="F551" s="297"/>
      <c r="G551" s="134" t="s">
        <v>197</v>
      </c>
      <c r="H551" s="135">
        <v>4.0000000000000001E-3</v>
      </c>
      <c r="I551" s="136">
        <v>16.59</v>
      </c>
      <c r="J551" s="138">
        <v>0.06</v>
      </c>
    </row>
    <row r="552" spans="1:10" ht="39" customHeight="1" x14ac:dyDescent="0.25">
      <c r="A552" s="137" t="s">
        <v>510</v>
      </c>
      <c r="B552" s="133" t="s">
        <v>703</v>
      </c>
      <c r="C552" s="171" t="s">
        <v>128</v>
      </c>
      <c r="D552" s="171" t="s">
        <v>704</v>
      </c>
      <c r="E552" s="297" t="s">
        <v>513</v>
      </c>
      <c r="F552" s="297"/>
      <c r="G552" s="134" t="s">
        <v>197</v>
      </c>
      <c r="H552" s="135">
        <v>1</v>
      </c>
      <c r="I552" s="136">
        <v>35</v>
      </c>
      <c r="J552" s="138">
        <v>35</v>
      </c>
    </row>
    <row r="553" spans="1:10" ht="26.1" customHeight="1" x14ac:dyDescent="0.25">
      <c r="A553" s="137" t="s">
        <v>510</v>
      </c>
      <c r="B553" s="133" t="s">
        <v>705</v>
      </c>
      <c r="C553" s="171" t="s">
        <v>128</v>
      </c>
      <c r="D553" s="171" t="s">
        <v>706</v>
      </c>
      <c r="E553" s="297" t="s">
        <v>513</v>
      </c>
      <c r="F553" s="297"/>
      <c r="G553" s="134" t="s">
        <v>197</v>
      </c>
      <c r="H553" s="135">
        <v>1</v>
      </c>
      <c r="I553" s="136">
        <v>5.72</v>
      </c>
      <c r="J553" s="138">
        <v>5.72</v>
      </c>
    </row>
    <row r="554" spans="1:10" x14ac:dyDescent="0.25">
      <c r="A554" s="97"/>
      <c r="B554" s="170"/>
      <c r="C554" s="170"/>
      <c r="D554" s="170"/>
      <c r="E554" s="170" t="s">
        <v>182</v>
      </c>
      <c r="F554" s="98">
        <v>2.82</v>
      </c>
      <c r="G554" s="170" t="s">
        <v>183</v>
      </c>
      <c r="H554" s="98">
        <v>0</v>
      </c>
      <c r="I554" s="170" t="s">
        <v>184</v>
      </c>
      <c r="J554" s="99">
        <v>2.82</v>
      </c>
    </row>
    <row r="555" spans="1:10" x14ac:dyDescent="0.25">
      <c r="A555" s="97"/>
      <c r="B555" s="170"/>
      <c r="C555" s="170"/>
      <c r="D555" s="170"/>
      <c r="E555" s="170" t="s">
        <v>185</v>
      </c>
      <c r="F555" s="98">
        <v>11.72</v>
      </c>
      <c r="G555" s="170"/>
      <c r="H555" s="293" t="s">
        <v>186</v>
      </c>
      <c r="I555" s="293"/>
      <c r="J555" s="99">
        <v>56.49</v>
      </c>
    </row>
    <row r="556" spans="1:10" ht="31.5" customHeight="1" thickBot="1" x14ac:dyDescent="0.3">
      <c r="A556" s="164"/>
      <c r="B556" s="165"/>
      <c r="C556" s="165"/>
      <c r="D556" s="165"/>
      <c r="E556" s="165"/>
      <c r="F556" s="165"/>
      <c r="G556" s="165" t="s">
        <v>187</v>
      </c>
      <c r="H556" s="100" t="s">
        <v>516</v>
      </c>
      <c r="I556" s="165" t="s">
        <v>189</v>
      </c>
      <c r="J556" s="101">
        <v>169.47</v>
      </c>
    </row>
    <row r="557" spans="1:10" ht="0.95" customHeight="1" thickTop="1" x14ac:dyDescent="0.25">
      <c r="A557" s="102"/>
      <c r="B557" s="76"/>
      <c r="C557" s="76"/>
      <c r="D557" s="76"/>
      <c r="E557" s="76"/>
      <c r="F557" s="76"/>
      <c r="G557" s="76"/>
      <c r="H557" s="76"/>
      <c r="I557" s="76"/>
      <c r="J557" s="103"/>
    </row>
    <row r="558" spans="1:10" ht="18" customHeight="1" x14ac:dyDescent="0.25">
      <c r="A558" s="92" t="s">
        <v>471</v>
      </c>
      <c r="B558" s="177" t="s">
        <v>120</v>
      </c>
      <c r="C558" s="176" t="s">
        <v>121</v>
      </c>
      <c r="D558" s="176" t="s">
        <v>3</v>
      </c>
      <c r="E558" s="303" t="s">
        <v>173</v>
      </c>
      <c r="F558" s="303"/>
      <c r="G558" s="70" t="s">
        <v>122</v>
      </c>
      <c r="H558" s="177" t="s">
        <v>123</v>
      </c>
      <c r="I558" s="177" t="s">
        <v>124</v>
      </c>
      <c r="J558" s="178" t="s">
        <v>54</v>
      </c>
    </row>
    <row r="559" spans="1:10" ht="39" customHeight="1" x14ac:dyDescent="0.25">
      <c r="A559" s="93" t="s">
        <v>174</v>
      </c>
      <c r="B559" s="63" t="s">
        <v>472</v>
      </c>
      <c r="C559" s="173" t="s">
        <v>128</v>
      </c>
      <c r="D559" s="173" t="s">
        <v>473</v>
      </c>
      <c r="E559" s="299" t="s">
        <v>590</v>
      </c>
      <c r="F559" s="299"/>
      <c r="G559" s="62" t="s">
        <v>197</v>
      </c>
      <c r="H559" s="71">
        <v>1</v>
      </c>
      <c r="I559" s="64">
        <v>23.11</v>
      </c>
      <c r="J559" s="94">
        <v>23.11</v>
      </c>
    </row>
    <row r="560" spans="1:10" ht="26.1" customHeight="1" x14ac:dyDescent="0.25">
      <c r="A560" s="95" t="s">
        <v>179</v>
      </c>
      <c r="B560" s="72" t="s">
        <v>591</v>
      </c>
      <c r="C560" s="174" t="s">
        <v>128</v>
      </c>
      <c r="D560" s="174" t="s">
        <v>592</v>
      </c>
      <c r="E560" s="300" t="s">
        <v>178</v>
      </c>
      <c r="F560" s="300"/>
      <c r="G560" s="73" t="s">
        <v>107</v>
      </c>
      <c r="H560" s="74">
        <v>0.16520000000000001</v>
      </c>
      <c r="I560" s="75">
        <v>25.26</v>
      </c>
      <c r="J560" s="96">
        <v>4.17</v>
      </c>
    </row>
    <row r="561" spans="1:10" ht="26.1" customHeight="1" x14ac:dyDescent="0.25">
      <c r="A561" s="95" t="s">
        <v>179</v>
      </c>
      <c r="B561" s="72" t="s">
        <v>134</v>
      </c>
      <c r="C561" s="174" t="s">
        <v>128</v>
      </c>
      <c r="D561" s="174" t="s">
        <v>135</v>
      </c>
      <c r="E561" s="300" t="s">
        <v>178</v>
      </c>
      <c r="F561" s="300"/>
      <c r="G561" s="73" t="s">
        <v>107</v>
      </c>
      <c r="H561" s="74">
        <v>0.16520000000000001</v>
      </c>
      <c r="I561" s="75">
        <v>31.96</v>
      </c>
      <c r="J561" s="96">
        <v>5.27</v>
      </c>
    </row>
    <row r="562" spans="1:10" ht="24" customHeight="1" x14ac:dyDescent="0.25">
      <c r="A562" s="137" t="s">
        <v>510</v>
      </c>
      <c r="B562" s="133" t="s">
        <v>639</v>
      </c>
      <c r="C562" s="171" t="s">
        <v>128</v>
      </c>
      <c r="D562" s="171" t="s">
        <v>640</v>
      </c>
      <c r="E562" s="297" t="s">
        <v>513</v>
      </c>
      <c r="F562" s="297"/>
      <c r="G562" s="134" t="s">
        <v>197</v>
      </c>
      <c r="H562" s="135">
        <v>4.8999999999999998E-3</v>
      </c>
      <c r="I562" s="136">
        <v>73.319999999999993</v>
      </c>
      <c r="J562" s="138">
        <v>0.35</v>
      </c>
    </row>
    <row r="563" spans="1:10" ht="24" customHeight="1" x14ac:dyDescent="0.25">
      <c r="A563" s="137" t="s">
        <v>510</v>
      </c>
      <c r="B563" s="133" t="s">
        <v>608</v>
      </c>
      <c r="C563" s="171" t="s">
        <v>128</v>
      </c>
      <c r="D563" s="171" t="s">
        <v>609</v>
      </c>
      <c r="E563" s="297" t="s">
        <v>513</v>
      </c>
      <c r="F563" s="297"/>
      <c r="G563" s="134" t="s">
        <v>197</v>
      </c>
      <c r="H563" s="135">
        <v>3.5999999999999997E-2</v>
      </c>
      <c r="I563" s="136">
        <v>2.3199999999999998</v>
      </c>
      <c r="J563" s="138">
        <v>0.08</v>
      </c>
    </row>
    <row r="564" spans="1:10" ht="26.1" customHeight="1" x14ac:dyDescent="0.25">
      <c r="A564" s="137" t="s">
        <v>510</v>
      </c>
      <c r="B564" s="133" t="s">
        <v>637</v>
      </c>
      <c r="C564" s="171" t="s">
        <v>128</v>
      </c>
      <c r="D564" s="171" t="s">
        <v>638</v>
      </c>
      <c r="E564" s="297" t="s">
        <v>513</v>
      </c>
      <c r="F564" s="297"/>
      <c r="G564" s="134" t="s">
        <v>197</v>
      </c>
      <c r="H564" s="135">
        <v>7.4999999999999997E-3</v>
      </c>
      <c r="I564" s="136">
        <v>83.07</v>
      </c>
      <c r="J564" s="138">
        <v>0.62</v>
      </c>
    </row>
    <row r="565" spans="1:10" ht="26.1" customHeight="1" x14ac:dyDescent="0.25">
      <c r="A565" s="137" t="s">
        <v>510</v>
      </c>
      <c r="B565" s="133" t="s">
        <v>707</v>
      </c>
      <c r="C565" s="171" t="s">
        <v>128</v>
      </c>
      <c r="D565" s="171" t="s">
        <v>708</v>
      </c>
      <c r="E565" s="297" t="s">
        <v>513</v>
      </c>
      <c r="F565" s="297"/>
      <c r="G565" s="134" t="s">
        <v>197</v>
      </c>
      <c r="H565" s="135">
        <v>1</v>
      </c>
      <c r="I565" s="136">
        <v>12.62</v>
      </c>
      <c r="J565" s="138">
        <v>12.62</v>
      </c>
    </row>
    <row r="566" spans="1:10" x14ac:dyDescent="0.25">
      <c r="A566" s="97"/>
      <c r="B566" s="170"/>
      <c r="C566" s="170"/>
      <c r="D566" s="170"/>
      <c r="E566" s="170" t="s">
        <v>182</v>
      </c>
      <c r="F566" s="98">
        <v>6.67</v>
      </c>
      <c r="G566" s="170" t="s">
        <v>183</v>
      </c>
      <c r="H566" s="98">
        <v>0</v>
      </c>
      <c r="I566" s="170" t="s">
        <v>184</v>
      </c>
      <c r="J566" s="99">
        <v>6.67</v>
      </c>
    </row>
    <row r="567" spans="1:10" x14ac:dyDescent="0.25">
      <c r="A567" s="97"/>
      <c r="B567" s="170"/>
      <c r="C567" s="170"/>
      <c r="D567" s="170"/>
      <c r="E567" s="170" t="s">
        <v>185</v>
      </c>
      <c r="F567" s="98">
        <v>6.05</v>
      </c>
      <c r="G567" s="170"/>
      <c r="H567" s="293" t="s">
        <v>186</v>
      </c>
      <c r="I567" s="293"/>
      <c r="J567" s="99">
        <v>29.16</v>
      </c>
    </row>
    <row r="568" spans="1:10" ht="28.5" customHeight="1" thickBot="1" x14ac:dyDescent="0.3">
      <c r="A568" s="164"/>
      <c r="B568" s="165"/>
      <c r="C568" s="165"/>
      <c r="D568" s="165"/>
      <c r="E568" s="165"/>
      <c r="F568" s="165"/>
      <c r="G568" s="165" t="s">
        <v>187</v>
      </c>
      <c r="H568" s="100" t="s">
        <v>584</v>
      </c>
      <c r="I568" s="165" t="s">
        <v>189</v>
      </c>
      <c r="J568" s="101">
        <v>58.32</v>
      </c>
    </row>
    <row r="569" spans="1:10" ht="0.95" customHeight="1" thickTop="1" x14ac:dyDescent="0.25">
      <c r="A569" s="102"/>
      <c r="B569" s="76"/>
      <c r="C569" s="76"/>
      <c r="D569" s="76"/>
      <c r="E569" s="76"/>
      <c r="F569" s="76"/>
      <c r="G569" s="76"/>
      <c r="H569" s="76"/>
      <c r="I569" s="76"/>
      <c r="J569" s="103"/>
    </row>
    <row r="570" spans="1:10" ht="18" customHeight="1" x14ac:dyDescent="0.25">
      <c r="A570" s="92" t="s">
        <v>474</v>
      </c>
      <c r="B570" s="177" t="s">
        <v>120</v>
      </c>
      <c r="C570" s="176" t="s">
        <v>121</v>
      </c>
      <c r="D570" s="176" t="s">
        <v>3</v>
      </c>
      <c r="E570" s="303" t="s">
        <v>173</v>
      </c>
      <c r="F570" s="303"/>
      <c r="G570" s="70" t="s">
        <v>122</v>
      </c>
      <c r="H570" s="177" t="s">
        <v>123</v>
      </c>
      <c r="I570" s="177" t="s">
        <v>124</v>
      </c>
      <c r="J570" s="178" t="s">
        <v>54</v>
      </c>
    </row>
    <row r="571" spans="1:10" ht="39" customHeight="1" x14ac:dyDescent="0.25">
      <c r="A571" s="93" t="s">
        <v>174</v>
      </c>
      <c r="B571" s="63" t="s">
        <v>475</v>
      </c>
      <c r="C571" s="173" t="s">
        <v>128</v>
      </c>
      <c r="D571" s="173" t="s">
        <v>476</v>
      </c>
      <c r="E571" s="299" t="s">
        <v>590</v>
      </c>
      <c r="F571" s="299"/>
      <c r="G571" s="62" t="s">
        <v>197</v>
      </c>
      <c r="H571" s="71">
        <v>1</v>
      </c>
      <c r="I571" s="64">
        <v>60.67</v>
      </c>
      <c r="J571" s="94">
        <v>60.67</v>
      </c>
    </row>
    <row r="572" spans="1:10" ht="26.1" customHeight="1" x14ac:dyDescent="0.25">
      <c r="A572" s="95" t="s">
        <v>179</v>
      </c>
      <c r="B572" s="72" t="s">
        <v>591</v>
      </c>
      <c r="C572" s="174" t="s">
        <v>128</v>
      </c>
      <c r="D572" s="174" t="s">
        <v>592</v>
      </c>
      <c r="E572" s="300" t="s">
        <v>178</v>
      </c>
      <c r="F572" s="300"/>
      <c r="G572" s="73" t="s">
        <v>107</v>
      </c>
      <c r="H572" s="74">
        <v>0.3987</v>
      </c>
      <c r="I572" s="75">
        <v>25.26</v>
      </c>
      <c r="J572" s="96">
        <v>10.07</v>
      </c>
    </row>
    <row r="573" spans="1:10" ht="26.1" customHeight="1" x14ac:dyDescent="0.25">
      <c r="A573" s="95" t="s">
        <v>179</v>
      </c>
      <c r="B573" s="72" t="s">
        <v>134</v>
      </c>
      <c r="C573" s="174" t="s">
        <v>128</v>
      </c>
      <c r="D573" s="174" t="s">
        <v>135</v>
      </c>
      <c r="E573" s="300" t="s">
        <v>178</v>
      </c>
      <c r="F573" s="300"/>
      <c r="G573" s="73" t="s">
        <v>107</v>
      </c>
      <c r="H573" s="74">
        <v>0.3987</v>
      </c>
      <c r="I573" s="75">
        <v>31.96</v>
      </c>
      <c r="J573" s="96">
        <v>12.74</v>
      </c>
    </row>
    <row r="574" spans="1:10" ht="24" customHeight="1" x14ac:dyDescent="0.25">
      <c r="A574" s="137" t="s">
        <v>510</v>
      </c>
      <c r="B574" s="133" t="s">
        <v>608</v>
      </c>
      <c r="C574" s="171" t="s">
        <v>128</v>
      </c>
      <c r="D574" s="171" t="s">
        <v>609</v>
      </c>
      <c r="E574" s="297" t="s">
        <v>513</v>
      </c>
      <c r="F574" s="297"/>
      <c r="G574" s="134" t="s">
        <v>197</v>
      </c>
      <c r="H574" s="135">
        <v>1.54E-2</v>
      </c>
      <c r="I574" s="136">
        <v>2.3199999999999998</v>
      </c>
      <c r="J574" s="138">
        <v>0.03</v>
      </c>
    </row>
    <row r="575" spans="1:10" ht="26.1" customHeight="1" x14ac:dyDescent="0.25">
      <c r="A575" s="137" t="s">
        <v>510</v>
      </c>
      <c r="B575" s="133" t="s">
        <v>637</v>
      </c>
      <c r="C575" s="171" t="s">
        <v>128</v>
      </c>
      <c r="D575" s="171" t="s">
        <v>638</v>
      </c>
      <c r="E575" s="297" t="s">
        <v>513</v>
      </c>
      <c r="F575" s="297"/>
      <c r="G575" s="134" t="s">
        <v>197</v>
      </c>
      <c r="H575" s="135">
        <v>4.3999999999999997E-2</v>
      </c>
      <c r="I575" s="136">
        <v>83.07</v>
      </c>
      <c r="J575" s="138">
        <v>3.65</v>
      </c>
    </row>
    <row r="576" spans="1:10" ht="24" customHeight="1" x14ac:dyDescent="0.25">
      <c r="A576" s="137" t="s">
        <v>510</v>
      </c>
      <c r="B576" s="133" t="s">
        <v>639</v>
      </c>
      <c r="C576" s="171" t="s">
        <v>128</v>
      </c>
      <c r="D576" s="171" t="s">
        <v>640</v>
      </c>
      <c r="E576" s="297" t="s">
        <v>513</v>
      </c>
      <c r="F576" s="297"/>
      <c r="G576" s="134" t="s">
        <v>197</v>
      </c>
      <c r="H576" s="135">
        <v>2.92E-2</v>
      </c>
      <c r="I576" s="136">
        <v>73.319999999999993</v>
      </c>
      <c r="J576" s="138">
        <v>2.14</v>
      </c>
    </row>
    <row r="577" spans="1:10" ht="26.1" customHeight="1" x14ac:dyDescent="0.25">
      <c r="A577" s="137" t="s">
        <v>510</v>
      </c>
      <c r="B577" s="133" t="s">
        <v>709</v>
      </c>
      <c r="C577" s="171" t="s">
        <v>128</v>
      </c>
      <c r="D577" s="171" t="s">
        <v>710</v>
      </c>
      <c r="E577" s="297" t="s">
        <v>513</v>
      </c>
      <c r="F577" s="297"/>
      <c r="G577" s="134" t="s">
        <v>197</v>
      </c>
      <c r="H577" s="135">
        <v>1</v>
      </c>
      <c r="I577" s="136">
        <v>32.04</v>
      </c>
      <c r="J577" s="138">
        <v>32.04</v>
      </c>
    </row>
    <row r="578" spans="1:10" x14ac:dyDescent="0.25">
      <c r="A578" s="97"/>
      <c r="B578" s="170"/>
      <c r="C578" s="170"/>
      <c r="D578" s="170"/>
      <c r="E578" s="170" t="s">
        <v>182</v>
      </c>
      <c r="F578" s="98">
        <v>16.11</v>
      </c>
      <c r="G578" s="170" t="s">
        <v>183</v>
      </c>
      <c r="H578" s="98">
        <v>0</v>
      </c>
      <c r="I578" s="170" t="s">
        <v>184</v>
      </c>
      <c r="J578" s="99">
        <v>16.11</v>
      </c>
    </row>
    <row r="579" spans="1:10" x14ac:dyDescent="0.25">
      <c r="A579" s="97"/>
      <c r="B579" s="170"/>
      <c r="C579" s="170"/>
      <c r="D579" s="170"/>
      <c r="E579" s="170" t="s">
        <v>185</v>
      </c>
      <c r="F579" s="98">
        <v>15.88</v>
      </c>
      <c r="G579" s="170"/>
      <c r="H579" s="293" t="s">
        <v>186</v>
      </c>
      <c r="I579" s="293"/>
      <c r="J579" s="99">
        <v>76.55</v>
      </c>
    </row>
    <row r="580" spans="1:10" ht="27.75" customHeight="1" thickBot="1" x14ac:dyDescent="0.3">
      <c r="A580" s="164"/>
      <c r="B580" s="165"/>
      <c r="C580" s="165"/>
      <c r="D580" s="165"/>
      <c r="E580" s="165"/>
      <c r="F580" s="165"/>
      <c r="G580" s="165" t="s">
        <v>187</v>
      </c>
      <c r="H580" s="100" t="s">
        <v>584</v>
      </c>
      <c r="I580" s="165" t="s">
        <v>189</v>
      </c>
      <c r="J580" s="101">
        <v>153.1</v>
      </c>
    </row>
    <row r="581" spans="1:10" ht="0.95" customHeight="1" thickTop="1" x14ac:dyDescent="0.25">
      <c r="A581" s="102"/>
      <c r="B581" s="76"/>
      <c r="C581" s="76"/>
      <c r="D581" s="76"/>
      <c r="E581" s="76"/>
      <c r="F581" s="76"/>
      <c r="G581" s="76"/>
      <c r="H581" s="76"/>
      <c r="I581" s="76"/>
      <c r="J581" s="103"/>
    </row>
    <row r="582" spans="1:10" ht="18" customHeight="1" x14ac:dyDescent="0.25">
      <c r="A582" s="92" t="s">
        <v>477</v>
      </c>
      <c r="B582" s="177" t="s">
        <v>120</v>
      </c>
      <c r="C582" s="176" t="s">
        <v>121</v>
      </c>
      <c r="D582" s="176" t="s">
        <v>3</v>
      </c>
      <c r="E582" s="303" t="s">
        <v>173</v>
      </c>
      <c r="F582" s="303"/>
      <c r="G582" s="70" t="s">
        <v>122</v>
      </c>
      <c r="H582" s="177" t="s">
        <v>123</v>
      </c>
      <c r="I582" s="177" t="s">
        <v>124</v>
      </c>
      <c r="J582" s="178" t="s">
        <v>54</v>
      </c>
    </row>
    <row r="583" spans="1:10" ht="26.1" customHeight="1" x14ac:dyDescent="0.25">
      <c r="A583" s="93" t="s">
        <v>174</v>
      </c>
      <c r="B583" s="63" t="s">
        <v>478</v>
      </c>
      <c r="C583" s="173" t="s">
        <v>176</v>
      </c>
      <c r="D583" s="173" t="s">
        <v>479</v>
      </c>
      <c r="E583" s="299">
        <v>1423</v>
      </c>
      <c r="F583" s="299"/>
      <c r="G583" s="62" t="s">
        <v>59</v>
      </c>
      <c r="H583" s="71">
        <v>1</v>
      </c>
      <c r="I583" s="64">
        <v>150.63999999999999</v>
      </c>
      <c r="J583" s="94">
        <v>150.63999999999999</v>
      </c>
    </row>
    <row r="584" spans="1:10" ht="26.1" customHeight="1" x14ac:dyDescent="0.25">
      <c r="A584" s="95" t="s">
        <v>179</v>
      </c>
      <c r="B584" s="72" t="s">
        <v>591</v>
      </c>
      <c r="C584" s="174" t="s">
        <v>128</v>
      </c>
      <c r="D584" s="174" t="s">
        <v>592</v>
      </c>
      <c r="E584" s="300" t="s">
        <v>178</v>
      </c>
      <c r="F584" s="300"/>
      <c r="G584" s="73" t="s">
        <v>107</v>
      </c>
      <c r="H584" s="74">
        <v>0.5</v>
      </c>
      <c r="I584" s="75">
        <v>25.26</v>
      </c>
      <c r="J584" s="96">
        <v>12.63</v>
      </c>
    </row>
    <row r="585" spans="1:10" ht="26.1" customHeight="1" x14ac:dyDescent="0.25">
      <c r="A585" s="95" t="s">
        <v>179</v>
      </c>
      <c r="B585" s="72" t="s">
        <v>134</v>
      </c>
      <c r="C585" s="174" t="s">
        <v>128</v>
      </c>
      <c r="D585" s="174" t="s">
        <v>135</v>
      </c>
      <c r="E585" s="300" t="s">
        <v>178</v>
      </c>
      <c r="F585" s="300"/>
      <c r="G585" s="73" t="s">
        <v>107</v>
      </c>
      <c r="H585" s="74">
        <v>0.5</v>
      </c>
      <c r="I585" s="75">
        <v>31.96</v>
      </c>
      <c r="J585" s="96">
        <v>15.98</v>
      </c>
    </row>
    <row r="586" spans="1:10" ht="26.1" customHeight="1" x14ac:dyDescent="0.25">
      <c r="A586" s="137" t="s">
        <v>510</v>
      </c>
      <c r="B586" s="133" t="s">
        <v>711</v>
      </c>
      <c r="C586" s="171" t="s">
        <v>712</v>
      </c>
      <c r="D586" s="171" t="s">
        <v>713</v>
      </c>
      <c r="E586" s="297" t="s">
        <v>513</v>
      </c>
      <c r="F586" s="297"/>
      <c r="G586" s="134" t="s">
        <v>197</v>
      </c>
      <c r="H586" s="135">
        <v>1</v>
      </c>
      <c r="I586" s="136">
        <v>122.03</v>
      </c>
      <c r="J586" s="138">
        <v>122.03</v>
      </c>
    </row>
    <row r="587" spans="1:10" x14ac:dyDescent="0.25">
      <c r="A587" s="97"/>
      <c r="B587" s="170"/>
      <c r="C587" s="170"/>
      <c r="D587" s="170"/>
      <c r="E587" s="170" t="s">
        <v>182</v>
      </c>
      <c r="F587" s="98">
        <v>20.21</v>
      </c>
      <c r="G587" s="170" t="s">
        <v>183</v>
      </c>
      <c r="H587" s="98">
        <v>0</v>
      </c>
      <c r="I587" s="170" t="s">
        <v>184</v>
      </c>
      <c r="J587" s="99">
        <v>20.21</v>
      </c>
    </row>
    <row r="588" spans="1:10" x14ac:dyDescent="0.25">
      <c r="A588" s="97"/>
      <c r="B588" s="170"/>
      <c r="C588" s="170"/>
      <c r="D588" s="170"/>
      <c r="E588" s="170" t="s">
        <v>185</v>
      </c>
      <c r="F588" s="98">
        <v>39.450000000000003</v>
      </c>
      <c r="G588" s="170"/>
      <c r="H588" s="293" t="s">
        <v>186</v>
      </c>
      <c r="I588" s="293"/>
      <c r="J588" s="99">
        <v>190.09</v>
      </c>
    </row>
    <row r="589" spans="1:10" ht="29.25" customHeight="1" x14ac:dyDescent="0.25">
      <c r="A589" s="164"/>
      <c r="B589" s="165"/>
      <c r="C589" s="165"/>
      <c r="D589" s="165"/>
      <c r="E589" s="165"/>
      <c r="F589" s="165"/>
      <c r="G589" s="165" t="s">
        <v>187</v>
      </c>
      <c r="H589" s="100" t="s">
        <v>584</v>
      </c>
      <c r="I589" s="165" t="s">
        <v>189</v>
      </c>
      <c r="J589" s="101">
        <v>380.18</v>
      </c>
    </row>
    <row r="590" spans="1:10" ht="0.95" hidden="1" customHeight="1" thickTop="1" x14ac:dyDescent="0.25">
      <c r="A590" s="102"/>
      <c r="B590" s="76"/>
      <c r="C590" s="76"/>
      <c r="D590" s="76"/>
      <c r="E590" s="76"/>
      <c r="F590" s="76"/>
      <c r="G590" s="76"/>
      <c r="H590" s="76"/>
      <c r="I590" s="76"/>
      <c r="J590" s="103"/>
    </row>
    <row r="591" spans="1:10" ht="18" customHeight="1" x14ac:dyDescent="0.25">
      <c r="A591" s="92" t="s">
        <v>480</v>
      </c>
      <c r="B591" s="177" t="s">
        <v>120</v>
      </c>
      <c r="C591" s="176" t="s">
        <v>121</v>
      </c>
      <c r="D591" s="176" t="s">
        <v>3</v>
      </c>
      <c r="E591" s="303" t="s">
        <v>173</v>
      </c>
      <c r="F591" s="303"/>
      <c r="G591" s="70" t="s">
        <v>122</v>
      </c>
      <c r="H591" s="177" t="s">
        <v>123</v>
      </c>
      <c r="I591" s="177" t="s">
        <v>124</v>
      </c>
      <c r="J591" s="178" t="s">
        <v>54</v>
      </c>
    </row>
    <row r="592" spans="1:10" ht="26.1" customHeight="1" x14ac:dyDescent="0.25">
      <c r="A592" s="93" t="s">
        <v>174</v>
      </c>
      <c r="B592" s="63" t="s">
        <v>481</v>
      </c>
      <c r="C592" s="173" t="s">
        <v>176</v>
      </c>
      <c r="D592" s="173" t="s">
        <v>482</v>
      </c>
      <c r="E592" s="299" t="s">
        <v>714</v>
      </c>
      <c r="F592" s="299"/>
      <c r="G592" s="62" t="s">
        <v>197</v>
      </c>
      <c r="H592" s="71">
        <v>1</v>
      </c>
      <c r="I592" s="64">
        <v>58.51</v>
      </c>
      <c r="J592" s="94">
        <v>58.51</v>
      </c>
    </row>
    <row r="593" spans="1:10" ht="24" customHeight="1" x14ac:dyDescent="0.25">
      <c r="A593" s="95" t="s">
        <v>179</v>
      </c>
      <c r="B593" s="72" t="s">
        <v>143</v>
      </c>
      <c r="C593" s="174" t="s">
        <v>128</v>
      </c>
      <c r="D593" s="174" t="s">
        <v>144</v>
      </c>
      <c r="E593" s="300" t="s">
        <v>178</v>
      </c>
      <c r="F593" s="300"/>
      <c r="G593" s="73" t="s">
        <v>107</v>
      </c>
      <c r="H593" s="74">
        <v>0.25</v>
      </c>
      <c r="I593" s="75">
        <v>33.090000000000003</v>
      </c>
      <c r="J593" s="96">
        <v>8.27</v>
      </c>
    </row>
    <row r="594" spans="1:10" ht="26.1" customHeight="1" x14ac:dyDescent="0.25">
      <c r="A594" s="95" t="s">
        <v>179</v>
      </c>
      <c r="B594" s="72" t="s">
        <v>146</v>
      </c>
      <c r="C594" s="174" t="s">
        <v>128</v>
      </c>
      <c r="D594" s="174" t="s">
        <v>147</v>
      </c>
      <c r="E594" s="300" t="s">
        <v>178</v>
      </c>
      <c r="F594" s="300"/>
      <c r="G594" s="73" t="s">
        <v>107</v>
      </c>
      <c r="H594" s="74">
        <v>0.25</v>
      </c>
      <c r="I594" s="75">
        <v>26.26</v>
      </c>
      <c r="J594" s="96">
        <v>6.56</v>
      </c>
    </row>
    <row r="595" spans="1:10" ht="26.1" customHeight="1" x14ac:dyDescent="0.25">
      <c r="A595" s="137" t="s">
        <v>510</v>
      </c>
      <c r="B595" s="133" t="s">
        <v>715</v>
      </c>
      <c r="C595" s="171" t="s">
        <v>716</v>
      </c>
      <c r="D595" s="171" t="s">
        <v>717</v>
      </c>
      <c r="E595" s="297" t="s">
        <v>513</v>
      </c>
      <c r="F595" s="297"/>
      <c r="G595" s="134" t="s">
        <v>718</v>
      </c>
      <c r="H595" s="135">
        <v>1</v>
      </c>
      <c r="I595" s="136">
        <v>43.68</v>
      </c>
      <c r="J595" s="138">
        <v>43.68</v>
      </c>
    </row>
    <row r="596" spans="1:10" x14ac:dyDescent="0.25">
      <c r="A596" s="97"/>
      <c r="B596" s="170"/>
      <c r="C596" s="170"/>
      <c r="D596" s="170"/>
      <c r="E596" s="170" t="s">
        <v>182</v>
      </c>
      <c r="F596" s="98">
        <v>10.29</v>
      </c>
      <c r="G596" s="170" t="s">
        <v>183</v>
      </c>
      <c r="H596" s="98">
        <v>0</v>
      </c>
      <c r="I596" s="170" t="s">
        <v>184</v>
      </c>
      <c r="J596" s="99">
        <v>10.29</v>
      </c>
    </row>
    <row r="597" spans="1:10" x14ac:dyDescent="0.25">
      <c r="A597" s="97"/>
      <c r="B597" s="170"/>
      <c r="C597" s="170"/>
      <c r="D597" s="170"/>
      <c r="E597" s="170" t="s">
        <v>185</v>
      </c>
      <c r="F597" s="98">
        <v>15.32</v>
      </c>
      <c r="G597" s="170"/>
      <c r="H597" s="293" t="s">
        <v>186</v>
      </c>
      <c r="I597" s="293"/>
      <c r="J597" s="99">
        <v>73.83</v>
      </c>
    </row>
    <row r="598" spans="1:10" ht="27.75" customHeight="1" thickBot="1" x14ac:dyDescent="0.3">
      <c r="A598" s="164"/>
      <c r="B598" s="165"/>
      <c r="C598" s="165"/>
      <c r="D598" s="165"/>
      <c r="E598" s="165"/>
      <c r="F598" s="165"/>
      <c r="G598" s="165" t="s">
        <v>187</v>
      </c>
      <c r="H598" s="100" t="s">
        <v>516</v>
      </c>
      <c r="I598" s="165" t="s">
        <v>189</v>
      </c>
      <c r="J598" s="101">
        <v>221.49</v>
      </c>
    </row>
    <row r="599" spans="1:10" ht="0.95" customHeight="1" thickTop="1" x14ac:dyDescent="0.25">
      <c r="A599" s="102"/>
      <c r="B599" s="76"/>
      <c r="C599" s="76"/>
      <c r="D599" s="76"/>
      <c r="E599" s="76"/>
      <c r="F599" s="76"/>
      <c r="G599" s="76"/>
      <c r="H599" s="76"/>
      <c r="I599" s="76"/>
      <c r="J599" s="103"/>
    </row>
    <row r="600" spans="1:10" ht="18" customHeight="1" x14ac:dyDescent="0.25">
      <c r="A600" s="92" t="s">
        <v>483</v>
      </c>
      <c r="B600" s="177" t="s">
        <v>120</v>
      </c>
      <c r="C600" s="176" t="s">
        <v>121</v>
      </c>
      <c r="D600" s="176" t="s">
        <v>3</v>
      </c>
      <c r="E600" s="303" t="s">
        <v>173</v>
      </c>
      <c r="F600" s="303"/>
      <c r="G600" s="70" t="s">
        <v>122</v>
      </c>
      <c r="H600" s="177" t="s">
        <v>123</v>
      </c>
      <c r="I600" s="177" t="s">
        <v>124</v>
      </c>
      <c r="J600" s="178" t="s">
        <v>54</v>
      </c>
    </row>
    <row r="601" spans="1:10" ht="26.1" customHeight="1" x14ac:dyDescent="0.25">
      <c r="A601" s="93" t="s">
        <v>174</v>
      </c>
      <c r="B601" s="63" t="s">
        <v>484</v>
      </c>
      <c r="C601" s="173" t="s">
        <v>176</v>
      </c>
      <c r="D601" s="173" t="s">
        <v>485</v>
      </c>
      <c r="E601" s="299">
        <v>50.05</v>
      </c>
      <c r="F601" s="299"/>
      <c r="G601" s="62" t="s">
        <v>197</v>
      </c>
      <c r="H601" s="71">
        <v>1</v>
      </c>
      <c r="I601" s="64">
        <v>160.33000000000001</v>
      </c>
      <c r="J601" s="94">
        <v>160.33000000000001</v>
      </c>
    </row>
    <row r="602" spans="1:10" ht="26.1" customHeight="1" x14ac:dyDescent="0.25">
      <c r="A602" s="95" t="s">
        <v>179</v>
      </c>
      <c r="B602" s="72" t="s">
        <v>146</v>
      </c>
      <c r="C602" s="174" t="s">
        <v>128</v>
      </c>
      <c r="D602" s="174" t="s">
        <v>147</v>
      </c>
      <c r="E602" s="300" t="s">
        <v>178</v>
      </c>
      <c r="F602" s="300"/>
      <c r="G602" s="73" t="s">
        <v>107</v>
      </c>
      <c r="H602" s="74">
        <v>1</v>
      </c>
      <c r="I602" s="75">
        <v>26.26</v>
      </c>
      <c r="J602" s="96">
        <v>26.26</v>
      </c>
    </row>
    <row r="603" spans="1:10" ht="24" customHeight="1" x14ac:dyDescent="0.25">
      <c r="A603" s="95" t="s">
        <v>179</v>
      </c>
      <c r="B603" s="72" t="s">
        <v>143</v>
      </c>
      <c r="C603" s="174" t="s">
        <v>128</v>
      </c>
      <c r="D603" s="174" t="s">
        <v>144</v>
      </c>
      <c r="E603" s="300" t="s">
        <v>178</v>
      </c>
      <c r="F603" s="300"/>
      <c r="G603" s="73" t="s">
        <v>107</v>
      </c>
      <c r="H603" s="74">
        <v>1</v>
      </c>
      <c r="I603" s="75">
        <v>33.090000000000003</v>
      </c>
      <c r="J603" s="96">
        <v>33.090000000000003</v>
      </c>
    </row>
    <row r="604" spans="1:10" ht="26.1" customHeight="1" x14ac:dyDescent="0.25">
      <c r="A604" s="137" t="s">
        <v>510</v>
      </c>
      <c r="B604" s="133" t="s">
        <v>719</v>
      </c>
      <c r="C604" s="171" t="s">
        <v>294</v>
      </c>
      <c r="D604" s="171" t="s">
        <v>720</v>
      </c>
      <c r="E604" s="297" t="s">
        <v>513</v>
      </c>
      <c r="F604" s="297"/>
      <c r="G604" s="134" t="s">
        <v>334</v>
      </c>
      <c r="H604" s="135">
        <v>1</v>
      </c>
      <c r="I604" s="136">
        <v>100.98</v>
      </c>
      <c r="J604" s="138">
        <v>100.98</v>
      </c>
    </row>
    <row r="605" spans="1:10" x14ac:dyDescent="0.25">
      <c r="A605" s="97"/>
      <c r="B605" s="170"/>
      <c r="C605" s="170"/>
      <c r="D605" s="170"/>
      <c r="E605" s="170" t="s">
        <v>182</v>
      </c>
      <c r="F605" s="98">
        <v>41.19</v>
      </c>
      <c r="G605" s="170" t="s">
        <v>183</v>
      </c>
      <c r="H605" s="98">
        <v>0</v>
      </c>
      <c r="I605" s="170" t="s">
        <v>184</v>
      </c>
      <c r="J605" s="99">
        <v>41.19</v>
      </c>
    </row>
    <row r="606" spans="1:10" x14ac:dyDescent="0.25">
      <c r="A606" s="97"/>
      <c r="B606" s="170"/>
      <c r="C606" s="170"/>
      <c r="D606" s="170"/>
      <c r="E606" s="170" t="s">
        <v>185</v>
      </c>
      <c r="F606" s="98">
        <v>41.99</v>
      </c>
      <c r="G606" s="170"/>
      <c r="H606" s="293" t="s">
        <v>186</v>
      </c>
      <c r="I606" s="293"/>
      <c r="J606" s="99">
        <v>202.32</v>
      </c>
    </row>
    <row r="607" spans="1:10" ht="27.75" customHeight="1" thickBot="1" x14ac:dyDescent="0.3">
      <c r="A607" s="164"/>
      <c r="B607" s="165"/>
      <c r="C607" s="165"/>
      <c r="D607" s="165"/>
      <c r="E607" s="165"/>
      <c r="F607" s="165"/>
      <c r="G607" s="165" t="s">
        <v>187</v>
      </c>
      <c r="H607" s="100" t="s">
        <v>516</v>
      </c>
      <c r="I607" s="165" t="s">
        <v>189</v>
      </c>
      <c r="J607" s="101">
        <v>606.96</v>
      </c>
    </row>
    <row r="608" spans="1:10" ht="0.95" customHeight="1" thickTop="1" x14ac:dyDescent="0.25">
      <c r="A608" s="102"/>
      <c r="B608" s="76"/>
      <c r="C608" s="76"/>
      <c r="D608" s="76"/>
      <c r="E608" s="76"/>
      <c r="F608" s="76"/>
      <c r="G608" s="76"/>
      <c r="H608" s="76"/>
      <c r="I608" s="76"/>
      <c r="J608" s="103"/>
    </row>
    <row r="609" spans="1:10" ht="18" customHeight="1" x14ac:dyDescent="0.25">
      <c r="A609" s="92" t="s">
        <v>486</v>
      </c>
      <c r="B609" s="177" t="s">
        <v>120</v>
      </c>
      <c r="C609" s="176" t="s">
        <v>121</v>
      </c>
      <c r="D609" s="176" t="s">
        <v>3</v>
      </c>
      <c r="E609" s="303" t="s">
        <v>173</v>
      </c>
      <c r="F609" s="303"/>
      <c r="G609" s="70" t="s">
        <v>122</v>
      </c>
      <c r="H609" s="177" t="s">
        <v>123</v>
      </c>
      <c r="I609" s="177" t="s">
        <v>124</v>
      </c>
      <c r="J609" s="178" t="s">
        <v>54</v>
      </c>
    </row>
    <row r="610" spans="1:10" ht="39" customHeight="1" x14ac:dyDescent="0.25">
      <c r="A610" s="93" t="s">
        <v>174</v>
      </c>
      <c r="B610" s="63" t="s">
        <v>487</v>
      </c>
      <c r="C610" s="173" t="s">
        <v>176</v>
      </c>
      <c r="D610" s="173" t="s">
        <v>488</v>
      </c>
      <c r="E610" s="299" t="s">
        <v>571</v>
      </c>
      <c r="F610" s="299"/>
      <c r="G610" s="62" t="s">
        <v>197</v>
      </c>
      <c r="H610" s="71">
        <v>1</v>
      </c>
      <c r="I610" s="64">
        <v>48.35</v>
      </c>
      <c r="J610" s="94">
        <v>48.35</v>
      </c>
    </row>
    <row r="611" spans="1:10" ht="24" customHeight="1" x14ac:dyDescent="0.25">
      <c r="A611" s="95" t="s">
        <v>179</v>
      </c>
      <c r="B611" s="72" t="s">
        <v>143</v>
      </c>
      <c r="C611" s="174" t="s">
        <v>128</v>
      </c>
      <c r="D611" s="174" t="s">
        <v>144</v>
      </c>
      <c r="E611" s="300" t="s">
        <v>178</v>
      </c>
      <c r="F611" s="300"/>
      <c r="G611" s="73" t="s">
        <v>107</v>
      </c>
      <c r="H611" s="74">
        <v>0.54395039999999995</v>
      </c>
      <c r="I611" s="75">
        <v>33.090000000000003</v>
      </c>
      <c r="J611" s="96">
        <v>17.989999999999998</v>
      </c>
    </row>
    <row r="612" spans="1:10" ht="26.1" customHeight="1" x14ac:dyDescent="0.25">
      <c r="A612" s="95" t="s">
        <v>179</v>
      </c>
      <c r="B612" s="72" t="s">
        <v>146</v>
      </c>
      <c r="C612" s="174" t="s">
        <v>128</v>
      </c>
      <c r="D612" s="174" t="s">
        <v>147</v>
      </c>
      <c r="E612" s="300" t="s">
        <v>178</v>
      </c>
      <c r="F612" s="300"/>
      <c r="G612" s="73" t="s">
        <v>107</v>
      </c>
      <c r="H612" s="74">
        <v>0.16998450000000001</v>
      </c>
      <c r="I612" s="75">
        <v>26.26</v>
      </c>
      <c r="J612" s="96">
        <v>4.46</v>
      </c>
    </row>
    <row r="613" spans="1:10" ht="26.1" customHeight="1" x14ac:dyDescent="0.25">
      <c r="A613" s="137" t="s">
        <v>510</v>
      </c>
      <c r="B613" s="133" t="s">
        <v>721</v>
      </c>
      <c r="C613" s="171" t="s">
        <v>294</v>
      </c>
      <c r="D613" s="171" t="s">
        <v>722</v>
      </c>
      <c r="E613" s="297" t="s">
        <v>513</v>
      </c>
      <c r="F613" s="297"/>
      <c r="G613" s="134" t="s">
        <v>334</v>
      </c>
      <c r="H613" s="135">
        <v>1</v>
      </c>
      <c r="I613" s="136">
        <v>25.9</v>
      </c>
      <c r="J613" s="138">
        <v>25.9</v>
      </c>
    </row>
    <row r="614" spans="1:10" x14ac:dyDescent="0.25">
      <c r="A614" s="97"/>
      <c r="B614" s="170"/>
      <c r="C614" s="170"/>
      <c r="D614" s="170"/>
      <c r="E614" s="170" t="s">
        <v>182</v>
      </c>
      <c r="F614" s="98">
        <v>15.98</v>
      </c>
      <c r="G614" s="170" t="s">
        <v>183</v>
      </c>
      <c r="H614" s="98">
        <v>0</v>
      </c>
      <c r="I614" s="170" t="s">
        <v>184</v>
      </c>
      <c r="J614" s="99">
        <v>15.98</v>
      </c>
    </row>
    <row r="615" spans="1:10" x14ac:dyDescent="0.25">
      <c r="A615" s="97"/>
      <c r="B615" s="170"/>
      <c r="C615" s="170"/>
      <c r="D615" s="170"/>
      <c r="E615" s="170" t="s">
        <v>185</v>
      </c>
      <c r="F615" s="98">
        <v>12.66</v>
      </c>
      <c r="G615" s="170"/>
      <c r="H615" s="293" t="s">
        <v>186</v>
      </c>
      <c r="I615" s="293"/>
      <c r="J615" s="99">
        <v>61.01</v>
      </c>
    </row>
    <row r="616" spans="1:10" ht="28.5" customHeight="1" thickBot="1" x14ac:dyDescent="0.3">
      <c r="A616" s="164"/>
      <c r="B616" s="165"/>
      <c r="C616" s="165"/>
      <c r="D616" s="165"/>
      <c r="E616" s="165"/>
      <c r="F616" s="165"/>
      <c r="G616" s="165" t="s">
        <v>187</v>
      </c>
      <c r="H616" s="100" t="s">
        <v>552</v>
      </c>
      <c r="I616" s="165" t="s">
        <v>189</v>
      </c>
      <c r="J616" s="101">
        <v>610.1</v>
      </c>
    </row>
    <row r="617" spans="1:10" ht="0.95" customHeight="1" thickTop="1" x14ac:dyDescent="0.25">
      <c r="A617" s="102"/>
      <c r="B617" s="76"/>
      <c r="C617" s="76"/>
      <c r="D617" s="76"/>
      <c r="E617" s="76"/>
      <c r="F617" s="76"/>
      <c r="G617" s="76"/>
      <c r="H617" s="76"/>
      <c r="I617" s="76"/>
      <c r="J617" s="103"/>
    </row>
    <row r="618" spans="1:10" ht="18" customHeight="1" x14ac:dyDescent="0.25">
      <c r="A618" s="92" t="s">
        <v>489</v>
      </c>
      <c r="B618" s="177" t="s">
        <v>120</v>
      </c>
      <c r="C618" s="176" t="s">
        <v>121</v>
      </c>
      <c r="D618" s="176" t="s">
        <v>3</v>
      </c>
      <c r="E618" s="303" t="s">
        <v>173</v>
      </c>
      <c r="F618" s="303"/>
      <c r="G618" s="70" t="s">
        <v>122</v>
      </c>
      <c r="H618" s="177" t="s">
        <v>123</v>
      </c>
      <c r="I618" s="177" t="s">
        <v>124</v>
      </c>
      <c r="J618" s="178" t="s">
        <v>54</v>
      </c>
    </row>
    <row r="619" spans="1:10" ht="51.95" customHeight="1" x14ac:dyDescent="0.25">
      <c r="A619" s="93" t="s">
        <v>174</v>
      </c>
      <c r="B619" s="63" t="s">
        <v>490</v>
      </c>
      <c r="C619" s="173" t="s">
        <v>176</v>
      </c>
      <c r="D619" s="173" t="s">
        <v>491</v>
      </c>
      <c r="E619" s="299" t="s">
        <v>723</v>
      </c>
      <c r="F619" s="299"/>
      <c r="G619" s="62" t="s">
        <v>360</v>
      </c>
      <c r="H619" s="71">
        <v>1</v>
      </c>
      <c r="I619" s="64">
        <v>650.91</v>
      </c>
      <c r="J619" s="94">
        <v>650.91</v>
      </c>
    </row>
    <row r="620" spans="1:10" ht="24" customHeight="1" x14ac:dyDescent="0.25">
      <c r="A620" s="95" t="s">
        <v>179</v>
      </c>
      <c r="B620" s="72" t="s">
        <v>518</v>
      </c>
      <c r="C620" s="174" t="s">
        <v>128</v>
      </c>
      <c r="D620" s="174" t="s">
        <v>519</v>
      </c>
      <c r="E620" s="300" t="s">
        <v>178</v>
      </c>
      <c r="F620" s="300"/>
      <c r="G620" s="73" t="s">
        <v>107</v>
      </c>
      <c r="H620" s="74">
        <v>1.7230000000000001</v>
      </c>
      <c r="I620" s="75">
        <v>24.94</v>
      </c>
      <c r="J620" s="96">
        <v>42.97</v>
      </c>
    </row>
    <row r="621" spans="1:10" ht="24" customHeight="1" x14ac:dyDescent="0.25">
      <c r="A621" s="95" t="s">
        <v>179</v>
      </c>
      <c r="B621" s="72" t="s">
        <v>724</v>
      </c>
      <c r="C621" s="174" t="s">
        <v>128</v>
      </c>
      <c r="D621" s="174" t="s">
        <v>725</v>
      </c>
      <c r="E621" s="300" t="s">
        <v>178</v>
      </c>
      <c r="F621" s="300"/>
      <c r="G621" s="73" t="s">
        <v>107</v>
      </c>
      <c r="H621" s="74">
        <v>1.772</v>
      </c>
      <c r="I621" s="75">
        <v>30.17</v>
      </c>
      <c r="J621" s="96">
        <v>53.46</v>
      </c>
    </row>
    <row r="622" spans="1:10" ht="51.95" customHeight="1" x14ac:dyDescent="0.25">
      <c r="A622" s="137" t="s">
        <v>510</v>
      </c>
      <c r="B622" s="133" t="s">
        <v>623</v>
      </c>
      <c r="C622" s="171" t="s">
        <v>128</v>
      </c>
      <c r="D622" s="171" t="s">
        <v>624</v>
      </c>
      <c r="E622" s="297" t="s">
        <v>513</v>
      </c>
      <c r="F622" s="297"/>
      <c r="G622" s="134" t="s">
        <v>250</v>
      </c>
      <c r="H622" s="135">
        <v>6.2275299999999998</v>
      </c>
      <c r="I622" s="136">
        <v>10.87</v>
      </c>
      <c r="J622" s="138">
        <v>67.69</v>
      </c>
    </row>
    <row r="623" spans="1:10" ht="24" customHeight="1" x14ac:dyDescent="0.25">
      <c r="A623" s="137" t="s">
        <v>510</v>
      </c>
      <c r="B623" s="133" t="s">
        <v>227</v>
      </c>
      <c r="C623" s="171" t="s">
        <v>128</v>
      </c>
      <c r="D623" s="171" t="s">
        <v>228</v>
      </c>
      <c r="E623" s="297" t="s">
        <v>513</v>
      </c>
      <c r="F623" s="297"/>
      <c r="G623" s="134" t="s">
        <v>197</v>
      </c>
      <c r="H623" s="135">
        <v>19.390999999999998</v>
      </c>
      <c r="I623" s="136">
        <v>0.19</v>
      </c>
      <c r="J623" s="138">
        <v>3.68</v>
      </c>
    </row>
    <row r="624" spans="1:10" ht="26.1" customHeight="1" x14ac:dyDescent="0.25">
      <c r="A624" s="137" t="s">
        <v>510</v>
      </c>
      <c r="B624" s="133" t="s">
        <v>726</v>
      </c>
      <c r="C624" s="171" t="s">
        <v>294</v>
      </c>
      <c r="D624" s="171" t="s">
        <v>727</v>
      </c>
      <c r="E624" s="297" t="s">
        <v>513</v>
      </c>
      <c r="F624" s="297"/>
      <c r="G624" s="134" t="s">
        <v>334</v>
      </c>
      <c r="H624" s="135">
        <v>0.25</v>
      </c>
      <c r="I624" s="136">
        <v>69.89</v>
      </c>
      <c r="J624" s="138">
        <v>17.47</v>
      </c>
    </row>
    <row r="625" spans="1:10" ht="24" customHeight="1" x14ac:dyDescent="0.25">
      <c r="A625" s="137" t="s">
        <v>510</v>
      </c>
      <c r="B625" s="133" t="s">
        <v>728</v>
      </c>
      <c r="C625" s="171" t="s">
        <v>128</v>
      </c>
      <c r="D625" s="171" t="s">
        <v>729</v>
      </c>
      <c r="E625" s="297" t="s">
        <v>513</v>
      </c>
      <c r="F625" s="297"/>
      <c r="G625" s="134" t="s">
        <v>327</v>
      </c>
      <c r="H625" s="135">
        <v>1</v>
      </c>
      <c r="I625" s="136">
        <v>458.66</v>
      </c>
      <c r="J625" s="138">
        <v>458.66</v>
      </c>
    </row>
    <row r="626" spans="1:10" ht="26.1" customHeight="1" x14ac:dyDescent="0.25">
      <c r="A626" s="137" t="s">
        <v>510</v>
      </c>
      <c r="B626" s="133" t="s">
        <v>730</v>
      </c>
      <c r="C626" s="171" t="s">
        <v>128</v>
      </c>
      <c r="D626" s="171" t="s">
        <v>731</v>
      </c>
      <c r="E626" s="297" t="s">
        <v>513</v>
      </c>
      <c r="F626" s="297"/>
      <c r="G626" s="134" t="s">
        <v>197</v>
      </c>
      <c r="H626" s="135">
        <v>19.390999999999998</v>
      </c>
      <c r="I626" s="136">
        <v>0.36</v>
      </c>
      <c r="J626" s="138">
        <v>6.98</v>
      </c>
    </row>
    <row r="627" spans="1:10" x14ac:dyDescent="0.25">
      <c r="A627" s="97"/>
      <c r="B627" s="170"/>
      <c r="C627" s="170"/>
      <c r="D627" s="170"/>
      <c r="E627" s="170" t="s">
        <v>182</v>
      </c>
      <c r="F627" s="98">
        <v>64.95</v>
      </c>
      <c r="G627" s="170" t="s">
        <v>183</v>
      </c>
      <c r="H627" s="98">
        <v>0</v>
      </c>
      <c r="I627" s="170" t="s">
        <v>184</v>
      </c>
      <c r="J627" s="99">
        <v>64.95</v>
      </c>
    </row>
    <row r="628" spans="1:10" x14ac:dyDescent="0.25">
      <c r="A628" s="97"/>
      <c r="B628" s="170"/>
      <c r="C628" s="170"/>
      <c r="D628" s="170"/>
      <c r="E628" s="170" t="s">
        <v>185</v>
      </c>
      <c r="F628" s="98">
        <v>170.47</v>
      </c>
      <c r="G628" s="170"/>
      <c r="H628" s="293" t="s">
        <v>186</v>
      </c>
      <c r="I628" s="293"/>
      <c r="J628" s="99">
        <v>821.38</v>
      </c>
    </row>
    <row r="629" spans="1:10" ht="27" customHeight="1" x14ac:dyDescent="0.25">
      <c r="A629" s="164"/>
      <c r="B629" s="165"/>
      <c r="C629" s="165"/>
      <c r="D629" s="165"/>
      <c r="E629" s="165"/>
      <c r="F629" s="165"/>
      <c r="G629" s="165" t="s">
        <v>187</v>
      </c>
      <c r="H629" s="100" t="s">
        <v>597</v>
      </c>
      <c r="I629" s="165" t="s">
        <v>189</v>
      </c>
      <c r="J629" s="101">
        <v>821.38</v>
      </c>
    </row>
    <row r="630" spans="1:10" ht="0.95" hidden="1" customHeight="1" thickTop="1" x14ac:dyDescent="0.25">
      <c r="A630" s="102"/>
      <c r="B630" s="76"/>
      <c r="C630" s="76"/>
      <c r="D630" s="76"/>
      <c r="E630" s="76"/>
      <c r="F630" s="76"/>
      <c r="G630" s="76"/>
      <c r="H630" s="76"/>
      <c r="I630" s="76"/>
      <c r="J630" s="103"/>
    </row>
    <row r="631" spans="1:10" ht="18" customHeight="1" x14ac:dyDescent="0.25">
      <c r="A631" s="92" t="s">
        <v>492</v>
      </c>
      <c r="B631" s="177" t="s">
        <v>120</v>
      </c>
      <c r="C631" s="176" t="s">
        <v>121</v>
      </c>
      <c r="D631" s="176" t="s">
        <v>3</v>
      </c>
      <c r="E631" s="303" t="s">
        <v>173</v>
      </c>
      <c r="F631" s="303"/>
      <c r="G631" s="70" t="s">
        <v>122</v>
      </c>
      <c r="H631" s="177" t="s">
        <v>123</v>
      </c>
      <c r="I631" s="177" t="s">
        <v>124</v>
      </c>
      <c r="J631" s="178" t="s">
        <v>54</v>
      </c>
    </row>
    <row r="632" spans="1:10" ht="24" customHeight="1" x14ac:dyDescent="0.25">
      <c r="A632" s="93" t="s">
        <v>174</v>
      </c>
      <c r="B632" s="63" t="s">
        <v>493</v>
      </c>
      <c r="C632" s="173" t="s">
        <v>176</v>
      </c>
      <c r="D632" s="173" t="s">
        <v>494</v>
      </c>
      <c r="E632" s="299" t="s">
        <v>178</v>
      </c>
      <c r="F632" s="299"/>
      <c r="G632" s="62" t="s">
        <v>197</v>
      </c>
      <c r="H632" s="71">
        <v>1</v>
      </c>
      <c r="I632" s="64">
        <v>8.5399999999999991</v>
      </c>
      <c r="J632" s="94">
        <v>8.5399999999999991</v>
      </c>
    </row>
    <row r="633" spans="1:10" ht="24" customHeight="1" x14ac:dyDescent="0.25">
      <c r="A633" s="137" t="s">
        <v>510</v>
      </c>
      <c r="B633" s="133" t="s">
        <v>732</v>
      </c>
      <c r="C633" s="171" t="s">
        <v>176</v>
      </c>
      <c r="D633" s="171" t="s">
        <v>494</v>
      </c>
      <c r="E633" s="297" t="s">
        <v>733</v>
      </c>
      <c r="F633" s="297"/>
      <c r="G633" s="134" t="s">
        <v>197</v>
      </c>
      <c r="H633" s="135">
        <v>1</v>
      </c>
      <c r="I633" s="136">
        <v>8.5399999999999991</v>
      </c>
      <c r="J633" s="138">
        <v>8.5399999999999991</v>
      </c>
    </row>
    <row r="634" spans="1:10" x14ac:dyDescent="0.25">
      <c r="A634" s="97"/>
      <c r="B634" s="170"/>
      <c r="C634" s="170"/>
      <c r="D634" s="170"/>
      <c r="E634" s="170" t="s">
        <v>182</v>
      </c>
      <c r="F634" s="98">
        <v>0</v>
      </c>
      <c r="G634" s="170" t="s">
        <v>183</v>
      </c>
      <c r="H634" s="98">
        <v>0</v>
      </c>
      <c r="I634" s="170" t="s">
        <v>184</v>
      </c>
      <c r="J634" s="99">
        <v>0</v>
      </c>
    </row>
    <row r="635" spans="1:10" x14ac:dyDescent="0.25">
      <c r="A635" s="97"/>
      <c r="B635" s="170"/>
      <c r="C635" s="170"/>
      <c r="D635" s="170"/>
      <c r="E635" s="170" t="s">
        <v>185</v>
      </c>
      <c r="F635" s="98">
        <v>2.23</v>
      </c>
      <c r="G635" s="170"/>
      <c r="H635" s="293" t="s">
        <v>186</v>
      </c>
      <c r="I635" s="293"/>
      <c r="J635" s="99">
        <v>10.77</v>
      </c>
    </row>
    <row r="636" spans="1:10" ht="32.25" customHeight="1" thickBot="1" x14ac:dyDescent="0.3">
      <c r="A636" s="164"/>
      <c r="B636" s="165"/>
      <c r="C636" s="165"/>
      <c r="D636" s="165"/>
      <c r="E636" s="165"/>
      <c r="F636" s="165"/>
      <c r="G636" s="165" t="s">
        <v>187</v>
      </c>
      <c r="H636" s="100" t="s">
        <v>552</v>
      </c>
      <c r="I636" s="165" t="s">
        <v>189</v>
      </c>
      <c r="J636" s="101">
        <v>107.7</v>
      </c>
    </row>
    <row r="637" spans="1:10" ht="0.95" customHeight="1" thickTop="1" x14ac:dyDescent="0.25">
      <c r="A637" s="102"/>
      <c r="B637" s="76"/>
      <c r="C637" s="76"/>
      <c r="D637" s="76"/>
      <c r="E637" s="76"/>
      <c r="F637" s="76"/>
      <c r="G637" s="76"/>
      <c r="H637" s="76"/>
      <c r="I637" s="76"/>
      <c r="J637" s="103"/>
    </row>
    <row r="638" spans="1:10" ht="18" customHeight="1" x14ac:dyDescent="0.25">
      <c r="A638" s="92" t="s">
        <v>495</v>
      </c>
      <c r="B638" s="177" t="s">
        <v>120</v>
      </c>
      <c r="C638" s="176" t="s">
        <v>121</v>
      </c>
      <c r="D638" s="176" t="s">
        <v>3</v>
      </c>
      <c r="E638" s="303" t="s">
        <v>173</v>
      </c>
      <c r="F638" s="303"/>
      <c r="G638" s="70" t="s">
        <v>122</v>
      </c>
      <c r="H638" s="177" t="s">
        <v>123</v>
      </c>
      <c r="I638" s="177" t="s">
        <v>124</v>
      </c>
      <c r="J638" s="178" t="s">
        <v>54</v>
      </c>
    </row>
    <row r="639" spans="1:10" ht="51.95" customHeight="1" x14ac:dyDescent="0.25">
      <c r="A639" s="93" t="s">
        <v>174</v>
      </c>
      <c r="B639" s="63" t="s">
        <v>496</v>
      </c>
      <c r="C639" s="173" t="s">
        <v>176</v>
      </c>
      <c r="D639" s="173" t="s">
        <v>497</v>
      </c>
      <c r="E639" s="299" t="s">
        <v>178</v>
      </c>
      <c r="F639" s="299"/>
      <c r="G639" s="62" t="s">
        <v>197</v>
      </c>
      <c r="H639" s="71">
        <v>1</v>
      </c>
      <c r="I639" s="64">
        <v>250.8</v>
      </c>
      <c r="J639" s="94">
        <v>250.8</v>
      </c>
    </row>
    <row r="640" spans="1:10" ht="51.95" customHeight="1" x14ac:dyDescent="0.25">
      <c r="A640" s="137" t="s">
        <v>510</v>
      </c>
      <c r="B640" s="133" t="s">
        <v>734</v>
      </c>
      <c r="C640" s="171" t="s">
        <v>176</v>
      </c>
      <c r="D640" s="171" t="s">
        <v>497</v>
      </c>
      <c r="E640" s="297" t="s">
        <v>513</v>
      </c>
      <c r="F640" s="297"/>
      <c r="G640" s="134" t="s">
        <v>197</v>
      </c>
      <c r="H640" s="135">
        <v>1</v>
      </c>
      <c r="I640" s="136">
        <v>250.8</v>
      </c>
      <c r="J640" s="138">
        <v>250.8</v>
      </c>
    </row>
    <row r="641" spans="1:10" x14ac:dyDescent="0.25">
      <c r="A641" s="97"/>
      <c r="B641" s="170"/>
      <c r="C641" s="170"/>
      <c r="D641" s="170"/>
      <c r="E641" s="170" t="s">
        <v>182</v>
      </c>
      <c r="F641" s="98">
        <v>0</v>
      </c>
      <c r="G641" s="170" t="s">
        <v>183</v>
      </c>
      <c r="H641" s="98">
        <v>0</v>
      </c>
      <c r="I641" s="170" t="s">
        <v>184</v>
      </c>
      <c r="J641" s="99">
        <v>0</v>
      </c>
    </row>
    <row r="642" spans="1:10" x14ac:dyDescent="0.25">
      <c r="A642" s="97"/>
      <c r="B642" s="170"/>
      <c r="C642" s="170"/>
      <c r="D642" s="170"/>
      <c r="E642" s="170" t="s">
        <v>185</v>
      </c>
      <c r="F642" s="98">
        <v>65.680000000000007</v>
      </c>
      <c r="G642" s="170"/>
      <c r="H642" s="293" t="s">
        <v>186</v>
      </c>
      <c r="I642" s="293"/>
      <c r="J642" s="99">
        <v>316.48</v>
      </c>
    </row>
    <row r="643" spans="1:10" ht="32.25" customHeight="1" thickBot="1" x14ac:dyDescent="0.3">
      <c r="A643" s="164"/>
      <c r="B643" s="165"/>
      <c r="C643" s="165"/>
      <c r="D643" s="165"/>
      <c r="E643" s="165"/>
      <c r="F643" s="165"/>
      <c r="G643" s="165" t="s">
        <v>187</v>
      </c>
      <c r="H643" s="100" t="s">
        <v>516</v>
      </c>
      <c r="I643" s="165" t="s">
        <v>189</v>
      </c>
      <c r="J643" s="101">
        <v>949.44</v>
      </c>
    </row>
    <row r="644" spans="1:10" ht="0.95" customHeight="1" thickTop="1" x14ac:dyDescent="0.25">
      <c r="A644" s="102"/>
      <c r="B644" s="76"/>
      <c r="C644" s="76"/>
      <c r="D644" s="76"/>
      <c r="E644" s="76"/>
      <c r="F644" s="76"/>
      <c r="G644" s="76"/>
      <c r="H644" s="76"/>
      <c r="I644" s="76"/>
      <c r="J644" s="103"/>
    </row>
    <row r="645" spans="1:10" ht="18" customHeight="1" x14ac:dyDescent="0.25">
      <c r="A645" s="92" t="s">
        <v>498</v>
      </c>
      <c r="B645" s="177" t="s">
        <v>120</v>
      </c>
      <c r="C645" s="176" t="s">
        <v>121</v>
      </c>
      <c r="D645" s="176" t="s">
        <v>3</v>
      </c>
      <c r="E645" s="303" t="s">
        <v>173</v>
      </c>
      <c r="F645" s="303"/>
      <c r="G645" s="70" t="s">
        <v>122</v>
      </c>
      <c r="H645" s="177" t="s">
        <v>123</v>
      </c>
      <c r="I645" s="177" t="s">
        <v>124</v>
      </c>
      <c r="J645" s="178" t="s">
        <v>54</v>
      </c>
    </row>
    <row r="646" spans="1:10" ht="39" customHeight="1" x14ac:dyDescent="0.25">
      <c r="A646" s="93" t="s">
        <v>174</v>
      </c>
      <c r="B646" s="63" t="s">
        <v>499</v>
      </c>
      <c r="C646" s="173" t="s">
        <v>176</v>
      </c>
      <c r="D646" s="173" t="s">
        <v>500</v>
      </c>
      <c r="E646" s="299" t="s">
        <v>571</v>
      </c>
      <c r="F646" s="299"/>
      <c r="G646" s="62" t="s">
        <v>197</v>
      </c>
      <c r="H646" s="71">
        <v>1</v>
      </c>
      <c r="I646" s="64">
        <v>86.94</v>
      </c>
      <c r="J646" s="94">
        <v>86.94</v>
      </c>
    </row>
    <row r="647" spans="1:10" ht="26.1" customHeight="1" x14ac:dyDescent="0.25">
      <c r="A647" s="95" t="s">
        <v>179</v>
      </c>
      <c r="B647" s="72" t="s">
        <v>146</v>
      </c>
      <c r="C647" s="174" t="s">
        <v>128</v>
      </c>
      <c r="D647" s="174" t="s">
        <v>147</v>
      </c>
      <c r="E647" s="300" t="s">
        <v>178</v>
      </c>
      <c r="F647" s="300"/>
      <c r="G647" s="73" t="s">
        <v>107</v>
      </c>
      <c r="H647" s="74">
        <v>0.2013268</v>
      </c>
      <c r="I647" s="75">
        <v>26.26</v>
      </c>
      <c r="J647" s="96">
        <v>5.28</v>
      </c>
    </row>
    <row r="648" spans="1:10" ht="24" customHeight="1" x14ac:dyDescent="0.25">
      <c r="A648" s="95" t="s">
        <v>179</v>
      </c>
      <c r="B648" s="72" t="s">
        <v>143</v>
      </c>
      <c r="C648" s="174" t="s">
        <v>128</v>
      </c>
      <c r="D648" s="174" t="s">
        <v>144</v>
      </c>
      <c r="E648" s="300" t="s">
        <v>178</v>
      </c>
      <c r="F648" s="300"/>
      <c r="G648" s="73" t="s">
        <v>107</v>
      </c>
      <c r="H648" s="74">
        <v>0.64424570000000003</v>
      </c>
      <c r="I648" s="75">
        <v>33.090000000000003</v>
      </c>
      <c r="J648" s="96">
        <v>21.31</v>
      </c>
    </row>
    <row r="649" spans="1:10" ht="26.1" customHeight="1" x14ac:dyDescent="0.25">
      <c r="A649" s="137" t="s">
        <v>510</v>
      </c>
      <c r="B649" s="133" t="s">
        <v>735</v>
      </c>
      <c r="C649" s="171" t="s">
        <v>294</v>
      </c>
      <c r="D649" s="171" t="s">
        <v>736</v>
      </c>
      <c r="E649" s="297" t="s">
        <v>513</v>
      </c>
      <c r="F649" s="297"/>
      <c r="G649" s="134" t="s">
        <v>334</v>
      </c>
      <c r="H649" s="135">
        <v>1</v>
      </c>
      <c r="I649" s="136">
        <v>60.35</v>
      </c>
      <c r="J649" s="138">
        <v>60.35</v>
      </c>
    </row>
    <row r="650" spans="1:10" x14ac:dyDescent="0.25">
      <c r="A650" s="97"/>
      <c r="B650" s="170"/>
      <c r="C650" s="170"/>
      <c r="D650" s="170"/>
      <c r="E650" s="170" t="s">
        <v>182</v>
      </c>
      <c r="F650" s="98">
        <v>18.91</v>
      </c>
      <c r="G650" s="170" t="s">
        <v>183</v>
      </c>
      <c r="H650" s="98">
        <v>0</v>
      </c>
      <c r="I650" s="170" t="s">
        <v>184</v>
      </c>
      <c r="J650" s="99">
        <v>18.91</v>
      </c>
    </row>
    <row r="651" spans="1:10" x14ac:dyDescent="0.25">
      <c r="A651" s="97"/>
      <c r="B651" s="170"/>
      <c r="C651" s="170"/>
      <c r="D651" s="170"/>
      <c r="E651" s="170" t="s">
        <v>185</v>
      </c>
      <c r="F651" s="98">
        <v>22.76</v>
      </c>
      <c r="G651" s="170"/>
      <c r="H651" s="293" t="s">
        <v>186</v>
      </c>
      <c r="I651" s="293"/>
      <c r="J651" s="99">
        <v>109.7</v>
      </c>
    </row>
    <row r="652" spans="1:10" ht="30.75" customHeight="1" thickBot="1" x14ac:dyDescent="0.3">
      <c r="A652" s="164"/>
      <c r="B652" s="165"/>
      <c r="C652" s="165"/>
      <c r="D652" s="165"/>
      <c r="E652" s="165"/>
      <c r="F652" s="165"/>
      <c r="G652" s="165" t="s">
        <v>187</v>
      </c>
      <c r="H652" s="100" t="s">
        <v>737</v>
      </c>
      <c r="I652" s="165" t="s">
        <v>189</v>
      </c>
      <c r="J652" s="101">
        <v>438.8</v>
      </c>
    </row>
    <row r="653" spans="1:10" ht="0.95" customHeight="1" thickTop="1" x14ac:dyDescent="0.25">
      <c r="A653" s="102"/>
      <c r="B653" s="76"/>
      <c r="C653" s="76"/>
      <c r="D653" s="76"/>
      <c r="E653" s="76"/>
      <c r="F653" s="76"/>
      <c r="G653" s="76"/>
      <c r="H653" s="76"/>
      <c r="I653" s="76"/>
      <c r="J653" s="103"/>
    </row>
    <row r="654" spans="1:10" x14ac:dyDescent="0.25">
      <c r="A654" s="162"/>
      <c r="B654" s="85"/>
      <c r="C654" s="85"/>
      <c r="D654" s="85"/>
      <c r="E654" s="85"/>
      <c r="F654" s="85"/>
      <c r="G654" s="85"/>
      <c r="H654" s="85"/>
      <c r="I654" s="85"/>
      <c r="J654" s="86"/>
    </row>
    <row r="655" spans="1:10" x14ac:dyDescent="0.25">
      <c r="A655" s="279"/>
      <c r="B655" s="280"/>
      <c r="C655" s="280"/>
      <c r="D655" s="87"/>
      <c r="E655" s="165"/>
      <c r="F655" s="281" t="s">
        <v>159</v>
      </c>
      <c r="G655" s="280"/>
      <c r="H655" s="151"/>
      <c r="I655" s="152"/>
      <c r="J655" s="203">
        <v>33059.33</v>
      </c>
    </row>
    <row r="656" spans="1:10" x14ac:dyDescent="0.25">
      <c r="A656" s="279"/>
      <c r="B656" s="280"/>
      <c r="C656" s="280"/>
      <c r="D656" s="87"/>
      <c r="E656" s="165"/>
      <c r="F656" s="281" t="s">
        <v>160</v>
      </c>
      <c r="G656" s="280"/>
      <c r="H656" s="151"/>
      <c r="I656" s="152"/>
      <c r="J656" s="203">
        <v>8653.11</v>
      </c>
    </row>
    <row r="657" spans="1:10" x14ac:dyDescent="0.25">
      <c r="A657" s="279"/>
      <c r="B657" s="280"/>
      <c r="C657" s="280"/>
      <c r="D657" s="87"/>
      <c r="E657" s="165"/>
      <c r="F657" s="281" t="s">
        <v>161</v>
      </c>
      <c r="G657" s="280"/>
      <c r="H657" s="151"/>
      <c r="I657" s="152"/>
      <c r="J657" s="203">
        <v>41712.44</v>
      </c>
    </row>
    <row r="658" spans="1:10" ht="12" customHeight="1" thickBot="1" x14ac:dyDescent="0.3">
      <c r="A658" s="128"/>
      <c r="B658" s="88"/>
      <c r="C658" s="88"/>
      <c r="D658" s="88"/>
      <c r="E658" s="88"/>
      <c r="F658" s="88"/>
      <c r="G658" s="88"/>
      <c r="H658" s="88"/>
      <c r="I658" s="88"/>
      <c r="J658" s="89"/>
    </row>
    <row r="659" spans="1:10" ht="69.95" customHeight="1" thickBot="1" x14ac:dyDescent="0.3">
      <c r="A659" s="285" t="s">
        <v>740</v>
      </c>
      <c r="B659" s="286"/>
      <c r="C659" s="286"/>
      <c r="D659" s="286"/>
      <c r="E659" s="286"/>
      <c r="F659" s="286"/>
      <c r="G659" s="286"/>
      <c r="H659" s="286"/>
      <c r="I659" s="286"/>
      <c r="J659" s="287"/>
    </row>
  </sheetData>
  <mergeCells count="469">
    <mergeCell ref="A659:J659"/>
    <mergeCell ref="A1:J1"/>
    <mergeCell ref="A2:J2"/>
    <mergeCell ref="A3:J3"/>
    <mergeCell ref="A656:C656"/>
    <mergeCell ref="F656:G656"/>
    <mergeCell ref="A657:C657"/>
    <mergeCell ref="F657:G657"/>
    <mergeCell ref="E648:F648"/>
    <mergeCell ref="E649:F649"/>
    <mergeCell ref="H651:I651"/>
    <mergeCell ref="A655:C655"/>
    <mergeCell ref="F655:G655"/>
    <mergeCell ref="E639:F639"/>
    <mergeCell ref="E640:F640"/>
    <mergeCell ref="H642:I642"/>
    <mergeCell ref="E645:F645"/>
    <mergeCell ref="E646:F646"/>
    <mergeCell ref="E647:F647"/>
    <mergeCell ref="H628:I628"/>
    <mergeCell ref="E631:F631"/>
    <mergeCell ref="E632:F632"/>
    <mergeCell ref="E633:F633"/>
    <mergeCell ref="H635:I635"/>
    <mergeCell ref="E638:F638"/>
    <mergeCell ref="E621:F621"/>
    <mergeCell ref="E622:F622"/>
    <mergeCell ref="E623:F623"/>
    <mergeCell ref="E624:F624"/>
    <mergeCell ref="E625:F625"/>
    <mergeCell ref="E626:F626"/>
    <mergeCell ref="E612:F612"/>
    <mergeCell ref="E613:F613"/>
    <mergeCell ref="H615:I615"/>
    <mergeCell ref="E618:F618"/>
    <mergeCell ref="E619:F619"/>
    <mergeCell ref="E620:F620"/>
    <mergeCell ref="E603:F603"/>
    <mergeCell ref="E604:F604"/>
    <mergeCell ref="H606:I606"/>
    <mergeCell ref="E609:F609"/>
    <mergeCell ref="E610:F610"/>
    <mergeCell ref="E611:F611"/>
    <mergeCell ref="E594:F594"/>
    <mergeCell ref="E595:F595"/>
    <mergeCell ref="H597:I597"/>
    <mergeCell ref="E600:F600"/>
    <mergeCell ref="E601:F601"/>
    <mergeCell ref="E602:F602"/>
    <mergeCell ref="E585:F585"/>
    <mergeCell ref="E586:F586"/>
    <mergeCell ref="H588:I588"/>
    <mergeCell ref="E591:F591"/>
    <mergeCell ref="E592:F592"/>
    <mergeCell ref="E593:F593"/>
    <mergeCell ref="E576:F576"/>
    <mergeCell ref="E577:F577"/>
    <mergeCell ref="H579:I579"/>
    <mergeCell ref="E582:F582"/>
    <mergeCell ref="E583:F583"/>
    <mergeCell ref="E584:F584"/>
    <mergeCell ref="E570:F570"/>
    <mergeCell ref="E571:F571"/>
    <mergeCell ref="E572:F572"/>
    <mergeCell ref="E573:F573"/>
    <mergeCell ref="E574:F574"/>
    <mergeCell ref="E575:F575"/>
    <mergeCell ref="E561:F561"/>
    <mergeCell ref="E562:F562"/>
    <mergeCell ref="E563:F563"/>
    <mergeCell ref="E564:F564"/>
    <mergeCell ref="E565:F565"/>
    <mergeCell ref="H567:I567"/>
    <mergeCell ref="E552:F552"/>
    <mergeCell ref="E553:F553"/>
    <mergeCell ref="H555:I555"/>
    <mergeCell ref="E558:F558"/>
    <mergeCell ref="E559:F559"/>
    <mergeCell ref="E560:F560"/>
    <mergeCell ref="H544:I544"/>
    <mergeCell ref="E547:F547"/>
    <mergeCell ref="E548:F548"/>
    <mergeCell ref="E549:F549"/>
    <mergeCell ref="E550:F550"/>
    <mergeCell ref="E551:F551"/>
    <mergeCell ref="E534:F534"/>
    <mergeCell ref="H536:I536"/>
    <mergeCell ref="E539:F539"/>
    <mergeCell ref="E540:F540"/>
    <mergeCell ref="E541:F541"/>
    <mergeCell ref="E542:F542"/>
    <mergeCell ref="E525:F525"/>
    <mergeCell ref="E526:F526"/>
    <mergeCell ref="H528:I528"/>
    <mergeCell ref="E531:F531"/>
    <mergeCell ref="E532:F532"/>
    <mergeCell ref="E533:F533"/>
    <mergeCell ref="E516:F516"/>
    <mergeCell ref="E517:F517"/>
    <mergeCell ref="E518:F518"/>
    <mergeCell ref="H520:I520"/>
    <mergeCell ref="E523:F523"/>
    <mergeCell ref="E524:F524"/>
    <mergeCell ref="E507:F507"/>
    <mergeCell ref="E508:F508"/>
    <mergeCell ref="E509:F509"/>
    <mergeCell ref="E510:F510"/>
    <mergeCell ref="H512:I512"/>
    <mergeCell ref="E515:F515"/>
    <mergeCell ref="E498:F498"/>
    <mergeCell ref="E499:F499"/>
    <mergeCell ref="E500:F500"/>
    <mergeCell ref="H502:I502"/>
    <mergeCell ref="E505:F505"/>
    <mergeCell ref="E506:F506"/>
    <mergeCell ref="E489:F489"/>
    <mergeCell ref="E490:F490"/>
    <mergeCell ref="H492:I492"/>
    <mergeCell ref="E495:F495"/>
    <mergeCell ref="E496:F496"/>
    <mergeCell ref="E497:F497"/>
    <mergeCell ref="E480:F480"/>
    <mergeCell ref="H482:I482"/>
    <mergeCell ref="E485:F485"/>
    <mergeCell ref="E486:F486"/>
    <mergeCell ref="E487:F487"/>
    <mergeCell ref="E488:F488"/>
    <mergeCell ref="E471:F471"/>
    <mergeCell ref="E472:F472"/>
    <mergeCell ref="H474:I474"/>
    <mergeCell ref="E477:F477"/>
    <mergeCell ref="E478:F478"/>
    <mergeCell ref="E479:F479"/>
    <mergeCell ref="E462:F462"/>
    <mergeCell ref="E463:F463"/>
    <mergeCell ref="H465:I465"/>
    <mergeCell ref="E468:F468"/>
    <mergeCell ref="E469:F469"/>
    <mergeCell ref="E470:F470"/>
    <mergeCell ref="H454:I454"/>
    <mergeCell ref="E457:F457"/>
    <mergeCell ref="E458:F458"/>
    <mergeCell ref="E459:F459"/>
    <mergeCell ref="E460:F460"/>
    <mergeCell ref="A461:J461"/>
    <mergeCell ref="E447:F447"/>
    <mergeCell ref="E448:F448"/>
    <mergeCell ref="E449:F449"/>
    <mergeCell ref="E450:F450"/>
    <mergeCell ref="E451:F451"/>
    <mergeCell ref="E452:F452"/>
    <mergeCell ref="E438:F438"/>
    <mergeCell ref="E439:F439"/>
    <mergeCell ref="E440:F440"/>
    <mergeCell ref="E441:F441"/>
    <mergeCell ref="H443:I443"/>
    <mergeCell ref="E446:F446"/>
    <mergeCell ref="E429:F429"/>
    <mergeCell ref="E430:F430"/>
    <mergeCell ref="E431:F431"/>
    <mergeCell ref="H433:I433"/>
    <mergeCell ref="E436:F436"/>
    <mergeCell ref="E437:F437"/>
    <mergeCell ref="H421:I421"/>
    <mergeCell ref="E424:F424"/>
    <mergeCell ref="E425:F425"/>
    <mergeCell ref="E426:F426"/>
    <mergeCell ref="E427:F427"/>
    <mergeCell ref="E428:F428"/>
    <mergeCell ref="E414:F414"/>
    <mergeCell ref="E415:F415"/>
    <mergeCell ref="E416:F416"/>
    <mergeCell ref="E417:F417"/>
    <mergeCell ref="E418:F418"/>
    <mergeCell ref="E419:F419"/>
    <mergeCell ref="E405:F405"/>
    <mergeCell ref="E406:F406"/>
    <mergeCell ref="E407:F407"/>
    <mergeCell ref="E408:F408"/>
    <mergeCell ref="E409:F409"/>
    <mergeCell ref="H411:I411"/>
    <mergeCell ref="E396:F396"/>
    <mergeCell ref="E397:F397"/>
    <mergeCell ref="E398:F398"/>
    <mergeCell ref="E399:F399"/>
    <mergeCell ref="E400:F400"/>
    <mergeCell ref="H402:I402"/>
    <mergeCell ref="E387:F387"/>
    <mergeCell ref="E388:F388"/>
    <mergeCell ref="E389:F389"/>
    <mergeCell ref="E390:F390"/>
    <mergeCell ref="E391:F391"/>
    <mergeCell ref="H393:I393"/>
    <mergeCell ref="E378:F378"/>
    <mergeCell ref="E379:F379"/>
    <mergeCell ref="E380:F380"/>
    <mergeCell ref="E381:F381"/>
    <mergeCell ref="H383:I383"/>
    <mergeCell ref="E386:F386"/>
    <mergeCell ref="E369:F369"/>
    <mergeCell ref="E370:F370"/>
    <mergeCell ref="E371:F371"/>
    <mergeCell ref="E372:F372"/>
    <mergeCell ref="H374:I374"/>
    <mergeCell ref="E377:F377"/>
    <mergeCell ref="E360:F360"/>
    <mergeCell ref="E361:F361"/>
    <mergeCell ref="E362:F362"/>
    <mergeCell ref="H364:I364"/>
    <mergeCell ref="E367:F367"/>
    <mergeCell ref="E368:F368"/>
    <mergeCell ref="H352:I352"/>
    <mergeCell ref="E355:F355"/>
    <mergeCell ref="E356:F356"/>
    <mergeCell ref="E357:F357"/>
    <mergeCell ref="E358:F358"/>
    <mergeCell ref="E359:F359"/>
    <mergeCell ref="E345:F345"/>
    <mergeCell ref="E346:F346"/>
    <mergeCell ref="E347:F347"/>
    <mergeCell ref="E348:F348"/>
    <mergeCell ref="E349:F349"/>
    <mergeCell ref="E350:F350"/>
    <mergeCell ref="E336:F336"/>
    <mergeCell ref="E337:F337"/>
    <mergeCell ref="E338:F338"/>
    <mergeCell ref="E339:F339"/>
    <mergeCell ref="E340:F340"/>
    <mergeCell ref="H342:I342"/>
    <mergeCell ref="E327:F327"/>
    <mergeCell ref="E328:F328"/>
    <mergeCell ref="E329:F329"/>
    <mergeCell ref="E330:F330"/>
    <mergeCell ref="H332:I332"/>
    <mergeCell ref="E335:F335"/>
    <mergeCell ref="E318:F318"/>
    <mergeCell ref="E319:F319"/>
    <mergeCell ref="E320:F320"/>
    <mergeCell ref="H322:I322"/>
    <mergeCell ref="E325:F325"/>
    <mergeCell ref="E326:F326"/>
    <mergeCell ref="E309:F309"/>
    <mergeCell ref="E310:F310"/>
    <mergeCell ref="E311:F311"/>
    <mergeCell ref="H313:I313"/>
    <mergeCell ref="E316:F316"/>
    <mergeCell ref="E317:F317"/>
    <mergeCell ref="E300:F300"/>
    <mergeCell ref="E301:F301"/>
    <mergeCell ref="H303:I303"/>
    <mergeCell ref="E306:F306"/>
    <mergeCell ref="E307:F307"/>
    <mergeCell ref="E308:F308"/>
    <mergeCell ref="E291:F291"/>
    <mergeCell ref="H293:I293"/>
    <mergeCell ref="E296:F296"/>
    <mergeCell ref="E297:F297"/>
    <mergeCell ref="E298:F298"/>
    <mergeCell ref="E299:F299"/>
    <mergeCell ref="E285:F285"/>
    <mergeCell ref="E286:F286"/>
    <mergeCell ref="E287:F287"/>
    <mergeCell ref="E288:F288"/>
    <mergeCell ref="E289:F289"/>
    <mergeCell ref="E290:F290"/>
    <mergeCell ref="E276:F276"/>
    <mergeCell ref="E277:F277"/>
    <mergeCell ref="E278:F278"/>
    <mergeCell ref="E279:F279"/>
    <mergeCell ref="H281:I281"/>
    <mergeCell ref="E284:F284"/>
    <mergeCell ref="E267:F267"/>
    <mergeCell ref="H269:I269"/>
    <mergeCell ref="E272:F272"/>
    <mergeCell ref="E273:F273"/>
    <mergeCell ref="E274:F274"/>
    <mergeCell ref="E275:F275"/>
    <mergeCell ref="E258:F258"/>
    <mergeCell ref="H260:I260"/>
    <mergeCell ref="E263:F263"/>
    <mergeCell ref="E264:F264"/>
    <mergeCell ref="E265:F265"/>
    <mergeCell ref="E266:F266"/>
    <mergeCell ref="H250:I250"/>
    <mergeCell ref="E253:F253"/>
    <mergeCell ref="E254:F254"/>
    <mergeCell ref="E255:F255"/>
    <mergeCell ref="E256:F256"/>
    <mergeCell ref="E257:F257"/>
    <mergeCell ref="E243:F243"/>
    <mergeCell ref="E244:F244"/>
    <mergeCell ref="E245:F245"/>
    <mergeCell ref="E246:F246"/>
    <mergeCell ref="E247:F247"/>
    <mergeCell ref="E248:F248"/>
    <mergeCell ref="E234:F234"/>
    <mergeCell ref="E235:F235"/>
    <mergeCell ref="E236:F236"/>
    <mergeCell ref="E237:F237"/>
    <mergeCell ref="E238:F238"/>
    <mergeCell ref="H240:I240"/>
    <mergeCell ref="E225:F225"/>
    <mergeCell ref="E226:F226"/>
    <mergeCell ref="E227:F227"/>
    <mergeCell ref="E228:F228"/>
    <mergeCell ref="H230:I230"/>
    <mergeCell ref="E233:F233"/>
    <mergeCell ref="E216:F216"/>
    <mergeCell ref="E217:F217"/>
    <mergeCell ref="E218:F218"/>
    <mergeCell ref="E219:F219"/>
    <mergeCell ref="H221:I221"/>
    <mergeCell ref="E224:F224"/>
    <mergeCell ref="E207:F207"/>
    <mergeCell ref="E208:F208"/>
    <mergeCell ref="E209:F209"/>
    <mergeCell ref="H211:I211"/>
    <mergeCell ref="E214:F214"/>
    <mergeCell ref="E215:F215"/>
    <mergeCell ref="E198:F198"/>
    <mergeCell ref="E199:F199"/>
    <mergeCell ref="E200:F200"/>
    <mergeCell ref="H202:I202"/>
    <mergeCell ref="E205:F205"/>
    <mergeCell ref="E206:F206"/>
    <mergeCell ref="E189:F189"/>
    <mergeCell ref="E190:F190"/>
    <mergeCell ref="E191:F191"/>
    <mergeCell ref="H193:I193"/>
    <mergeCell ref="E196:F196"/>
    <mergeCell ref="E197:F197"/>
    <mergeCell ref="E180:F180"/>
    <mergeCell ref="E181:F181"/>
    <mergeCell ref="H183:I183"/>
    <mergeCell ref="E186:F186"/>
    <mergeCell ref="E187:F187"/>
    <mergeCell ref="E188:F188"/>
    <mergeCell ref="E174:F174"/>
    <mergeCell ref="E175:F175"/>
    <mergeCell ref="E176:F176"/>
    <mergeCell ref="E177:F177"/>
    <mergeCell ref="E178:F178"/>
    <mergeCell ref="E179:F179"/>
    <mergeCell ref="E165:F165"/>
    <mergeCell ref="E166:F166"/>
    <mergeCell ref="E167:F167"/>
    <mergeCell ref="E168:F168"/>
    <mergeCell ref="H170:I170"/>
    <mergeCell ref="E173:F173"/>
    <mergeCell ref="E156:F156"/>
    <mergeCell ref="E157:F157"/>
    <mergeCell ref="E158:F158"/>
    <mergeCell ref="H160:I160"/>
    <mergeCell ref="E163:F163"/>
    <mergeCell ref="E164:F164"/>
    <mergeCell ref="E147:F147"/>
    <mergeCell ref="E148:F148"/>
    <mergeCell ref="E149:F149"/>
    <mergeCell ref="E150:F150"/>
    <mergeCell ref="H152:I152"/>
    <mergeCell ref="E155:F155"/>
    <mergeCell ref="E138:F138"/>
    <mergeCell ref="E139:F139"/>
    <mergeCell ref="E140:F140"/>
    <mergeCell ref="E141:F141"/>
    <mergeCell ref="H143:I143"/>
    <mergeCell ref="E146:F146"/>
    <mergeCell ref="E129:F129"/>
    <mergeCell ref="E130:F130"/>
    <mergeCell ref="E131:F131"/>
    <mergeCell ref="E132:F132"/>
    <mergeCell ref="E133:F133"/>
    <mergeCell ref="H135:I135"/>
    <mergeCell ref="E120:F120"/>
    <mergeCell ref="E121:F121"/>
    <mergeCell ref="E122:F122"/>
    <mergeCell ref="E123:F123"/>
    <mergeCell ref="E124:F124"/>
    <mergeCell ref="H126:I126"/>
    <mergeCell ref="E111:F111"/>
    <mergeCell ref="E112:F112"/>
    <mergeCell ref="E113:F113"/>
    <mergeCell ref="E114:F114"/>
    <mergeCell ref="H116:I116"/>
    <mergeCell ref="E119:F119"/>
    <mergeCell ref="E102:F102"/>
    <mergeCell ref="E103:F103"/>
    <mergeCell ref="E104:F104"/>
    <mergeCell ref="H106:I106"/>
    <mergeCell ref="E109:F109"/>
    <mergeCell ref="E110:F110"/>
    <mergeCell ref="E93:F93"/>
    <mergeCell ref="E94:F94"/>
    <mergeCell ref="E95:F95"/>
    <mergeCell ref="H97:I97"/>
    <mergeCell ref="E100:F100"/>
    <mergeCell ref="E101:F101"/>
    <mergeCell ref="E84:F84"/>
    <mergeCell ref="E85:F85"/>
    <mergeCell ref="E86:F86"/>
    <mergeCell ref="H88:I88"/>
    <mergeCell ref="E91:F91"/>
    <mergeCell ref="E92:F92"/>
    <mergeCell ref="E75:F75"/>
    <mergeCell ref="H77:I77"/>
    <mergeCell ref="E80:F80"/>
    <mergeCell ref="E81:F81"/>
    <mergeCell ref="E82:F82"/>
    <mergeCell ref="E83:F83"/>
    <mergeCell ref="H67:I67"/>
    <mergeCell ref="E70:F70"/>
    <mergeCell ref="E71:F71"/>
    <mergeCell ref="E72:F72"/>
    <mergeCell ref="E73:F73"/>
    <mergeCell ref="E74:F74"/>
    <mergeCell ref="E60:F60"/>
    <mergeCell ref="E61:F61"/>
    <mergeCell ref="E62:F62"/>
    <mergeCell ref="E63:F63"/>
    <mergeCell ref="E64:F64"/>
    <mergeCell ref="E65:F65"/>
    <mergeCell ref="E51:F51"/>
    <mergeCell ref="E52:F52"/>
    <mergeCell ref="E53:F53"/>
    <mergeCell ref="E54:F54"/>
    <mergeCell ref="H56:I56"/>
    <mergeCell ref="E59:F59"/>
    <mergeCell ref="E45:F45"/>
    <mergeCell ref="E46:F46"/>
    <mergeCell ref="E47:F47"/>
    <mergeCell ref="E48:F48"/>
    <mergeCell ref="E49:F49"/>
    <mergeCell ref="E50:F50"/>
    <mergeCell ref="E36:F36"/>
    <mergeCell ref="E37:F37"/>
    <mergeCell ref="H39:I39"/>
    <mergeCell ref="E42:F42"/>
    <mergeCell ref="E43:F43"/>
    <mergeCell ref="E44:F44"/>
    <mergeCell ref="E30:F30"/>
    <mergeCell ref="E31:F31"/>
    <mergeCell ref="E32:F32"/>
    <mergeCell ref="E33:F33"/>
    <mergeCell ref="E34:F34"/>
    <mergeCell ref="E35:F35"/>
    <mergeCell ref="E21:F21"/>
    <mergeCell ref="E22:F22"/>
    <mergeCell ref="E23:F23"/>
    <mergeCell ref="E24:F24"/>
    <mergeCell ref="E25:F25"/>
    <mergeCell ref="E4:F4"/>
    <mergeCell ref="G4:H4"/>
    <mergeCell ref="I4:J4"/>
    <mergeCell ref="E5:F5"/>
    <mergeCell ref="G5:H5"/>
    <mergeCell ref="I5:J5"/>
    <mergeCell ref="H27:I27"/>
    <mergeCell ref="E12:F12"/>
    <mergeCell ref="H14:I14"/>
    <mergeCell ref="E17:F17"/>
    <mergeCell ref="E18:F18"/>
    <mergeCell ref="E19:F19"/>
    <mergeCell ref="E20:F20"/>
    <mergeCell ref="A6:J6"/>
    <mergeCell ref="E7:F7"/>
    <mergeCell ref="E8:F8"/>
    <mergeCell ref="E9:F9"/>
    <mergeCell ref="E10:F10"/>
    <mergeCell ref="E11:F11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65" orientation="landscape" r:id="rId1"/>
  <headerFooter>
    <oddFooter>&amp;L&amp;G</oddFooter>
  </headerFooter>
  <rowBreaks count="1" manualBreakCount="1">
    <brk id="587" max="9" man="1"/>
  </rowBreaks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14</vt:i4>
      </vt:variant>
      <vt:variant>
        <vt:lpstr>Intervalos Nomeados</vt:lpstr>
      </vt:variant>
      <vt:variant>
        <vt:i4>13</vt:i4>
      </vt:variant>
    </vt:vector>
  </HeadingPairs>
  <TitlesOfParts>
    <vt:vector size="27" baseType="lpstr">
      <vt:lpstr>Planilha Resumo</vt:lpstr>
      <vt:lpstr>BDI Serviços</vt:lpstr>
      <vt:lpstr>BDI Materiais </vt:lpstr>
      <vt:lpstr>CILT</vt:lpstr>
      <vt:lpstr>Estimativa Materiais Limpeza</vt:lpstr>
      <vt:lpstr>Mão de Obra</vt:lpstr>
      <vt:lpstr>Insumos</vt:lpstr>
      <vt:lpstr>Serv. Gerenc. Facilities</vt:lpstr>
      <vt:lpstr>Manut. Prevent Sintét - Ar Cond</vt:lpstr>
      <vt:lpstr>Manut. Prevent Analít - Ar Cond</vt:lpstr>
      <vt:lpstr>Serv. Limpeza - Sintético</vt:lpstr>
      <vt:lpstr>Serv. Limpeza - Analítico</vt:lpstr>
      <vt:lpstr>Man. Predial Sinté-Mão de Obra</vt:lpstr>
      <vt:lpstr>Man. Predial Analit-Mão de Obra</vt:lpstr>
      <vt:lpstr>CILT!Area_de_impressao</vt:lpstr>
      <vt:lpstr>'Estimativa Materiais Limpeza'!Area_de_impressao</vt:lpstr>
      <vt:lpstr>Insumos!Area_de_impressao</vt:lpstr>
      <vt:lpstr>'Man. Predial Analit-Mão de Obra'!Area_de_impressao</vt:lpstr>
      <vt:lpstr>'Man. Predial Sinté-Mão de Obra'!Area_de_impressao</vt:lpstr>
      <vt:lpstr>'Manut. Prevent Analít - Ar Cond'!Area_de_impressao</vt:lpstr>
      <vt:lpstr>'Manut. Prevent Sintét - Ar Cond'!Area_de_impressao</vt:lpstr>
      <vt:lpstr>'Mão de Obra'!Area_de_impressao</vt:lpstr>
      <vt:lpstr>'Planilha Resumo'!Area_de_impressao</vt:lpstr>
      <vt:lpstr>'Serv. Gerenc. Facilities'!Area_de_impressao</vt:lpstr>
      <vt:lpstr>'Serv. Limpeza - Analítico'!Area_de_impressao</vt:lpstr>
      <vt:lpstr>'Serv. Limpeza - Sintético'!Area_de_impressao</vt:lpstr>
      <vt:lpstr>Insumos!Titulos_de_impressao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Wellington da Silva Àvila</dc:creator>
  <cp:lastModifiedBy>Everton Jose dos Santos Filho</cp:lastModifiedBy>
  <cp:lastPrinted>2025-10-07T13:45:37Z</cp:lastPrinted>
  <dcterms:created xsi:type="dcterms:W3CDTF">2021-05-05T14:22:26Z</dcterms:created>
  <dcterms:modified xsi:type="dcterms:W3CDTF">2025-11-07T15:48:39Z</dcterms:modified>
</cp:coreProperties>
</file>